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brett_scalelink\Downloads\"/>
    </mc:Choice>
  </mc:AlternateContent>
  <xr:revisionPtr revIDLastSave="0" documentId="13_ncr:1_{37F9EBC9-FABC-434C-A62A-8304848E96D6}" xr6:coauthVersionLast="47" xr6:coauthVersionMax="47" xr10:uidLastSave="{00000000-0000-0000-0000-000000000000}"/>
  <workbookProtection workbookAlgorithmName="SHA-512" workbookHashValue="8RiOYaWLOkEfgEt9AOl3SiyMZvjzcBm5n2QVff6xE8h7H0MR4WBA81QEfOVOGCaCd/IF1+xMTXoSjE4LvnTKsg==" workbookSaltValue="/gGwH0+XMAC82eChBp6mDw==" workbookSpinCount="100000" lockStructure="1"/>
  <bookViews>
    <workbookView xWindow="-28920" yWindow="-120" windowWidth="29040" windowHeight="15720" xr2:uid="{8D41F57E-FD16-4407-9112-F6A182B7FA43}"/>
  </bookViews>
  <sheets>
    <sheet name="Introduction to Tool" sheetId="7" r:id="rId1"/>
    <sheet name="Step 1  Loan Products" sheetId="8" r:id="rId2"/>
    <sheet name="Step 2 Program Parameters" sheetId="9" r:id="rId3"/>
    <sheet name="Step 3 Results" sheetId="1" r:id="rId4"/>
    <sheet name="Program 1" sheetId="2" state="hidden" r:id="rId5"/>
    <sheet name="Program 2" sheetId="5" state="hidden" r:id="rId6"/>
    <sheet name="Lists" sheetId="6" state="hidden" r:id="rId7"/>
  </sheets>
  <definedNames>
    <definedName name="Beg_Bal" localSheetId="4">'Program 1'!$C$16:$C$375</definedName>
    <definedName name="Beg_Bal" localSheetId="5">'Program 2'!$C$16:$C$375</definedName>
    <definedName name="Beg_Bal">#REF!</definedName>
    <definedName name="Data" localSheetId="4">'Program 1'!$A$16:$I$375</definedName>
    <definedName name="Data" localSheetId="5">'Program 2'!$A$16:$I$375</definedName>
    <definedName name="Data">#REF!</definedName>
    <definedName name="End_Bal" localSheetId="4">'Program 1'!$I$16:$I$375</definedName>
    <definedName name="End_Bal" localSheetId="5">'Program 2'!$I$16:$I$375</definedName>
    <definedName name="End_Bal">#REF!</definedName>
    <definedName name="Extra_Pay" localSheetId="4">'Program 1'!$E$16:$E$375</definedName>
    <definedName name="Extra_Pay" localSheetId="5">'Program 2'!$E$16:$E$375</definedName>
    <definedName name="Extra_Pay">#REF!</definedName>
    <definedName name="Full_Print" localSheetId="4">'Program 1'!$A$1:$I$375</definedName>
    <definedName name="Full_Print" localSheetId="5">'Program 2'!$A$1:$I$375</definedName>
    <definedName name="Full_Print">#REF!</definedName>
    <definedName name="Header_Row" localSheetId="4">ROW('Program 1'!$15:$15)</definedName>
    <definedName name="Header_Row" localSheetId="5">ROW('Program 2'!$15:$15)</definedName>
    <definedName name="Header_Row">ROW(#REF!)</definedName>
    <definedName name="Int" localSheetId="4">'Program 1'!$H$16:$H$375</definedName>
    <definedName name="Int" localSheetId="5">'Program 2'!$H$16:$H$375</definedName>
    <definedName name="Int">#REF!</definedName>
    <definedName name="Interest_Rate" localSheetId="4">'Program 1'!$D$2</definedName>
    <definedName name="Interest_Rate" localSheetId="5">'Program 2'!$D$2</definedName>
    <definedName name="Interest_Rate">#REF!</definedName>
    <definedName name="Last_Row" localSheetId="4">IF('Program 1'!Values_Entered,'Program 1'!Header_Row+'Program 1'!Number_of_Payments,'Program 1'!Header_Row)</definedName>
    <definedName name="Last_Row" localSheetId="5">IF('Program 2'!Values_Entered,'Program 2'!Header_Row+'Program 2'!Number_of_Payments,'Program 2'!Header_Row)</definedName>
    <definedName name="Last_Row">IF(Values_Entered,Header_Row+Number_of_Payments,Header_Row)</definedName>
    <definedName name="Loan_Amount" localSheetId="4">'Program 1'!$D$1</definedName>
    <definedName name="Loan_Amount" localSheetId="5">'Program 2'!$D$1</definedName>
    <definedName name="Loan_Amount">#REF!</definedName>
    <definedName name="Loan_Start" localSheetId="4">'Program 1'!$D$4</definedName>
    <definedName name="Loan_Start" localSheetId="5">'Program 2'!$D$4</definedName>
    <definedName name="Loan_Start">#REF!</definedName>
    <definedName name="Loan_Years" localSheetId="4">'Program 1'!$D$3</definedName>
    <definedName name="Loan_Years" localSheetId="5">'Program 2'!$D$3</definedName>
    <definedName name="Loan_Years">#REF!</definedName>
    <definedName name="Number_of_Payments" localSheetId="4">MATCH(0.01,'Program 1'!End_Bal,-1)+1</definedName>
    <definedName name="Number_of_Payments" localSheetId="5">MATCH(0.01,'Program 2'!End_Bal,-1)+1</definedName>
    <definedName name="Number_of_Payments">MATCH(0.01,End_Bal,-1)+1</definedName>
    <definedName name="Pay_Date" localSheetId="4">'Program 1'!$B$16:$B$375</definedName>
    <definedName name="Pay_Date" localSheetId="5">'Program 2'!$B$16:$B$375</definedName>
    <definedName name="Pay_Date">#REF!</definedName>
    <definedName name="Pay_Num" localSheetId="4">'Program 1'!$A$16:$A$375</definedName>
    <definedName name="Pay_Num" localSheetId="5">'Program 2'!$A$16:$A$375</definedName>
    <definedName name="Pay_Num">#REF!</definedName>
    <definedName name="Payment_Date" localSheetId="4">DATE(YEAR('Program 1'!Loan_Start),MONTH('Program 1'!Loan_Start)+Payment_Number,DAY('Program 1'!Loan_Start))</definedName>
    <definedName name="Payment_Date" localSheetId="5">DATE(YEAR('Program 2'!Loan_Start),MONTH('Program 2'!Loan_Start)+Payment_Number,DAY('Program 2'!Loan_Start))</definedName>
    <definedName name="Payment_Date">DATE(YEAR(Loan_Start),MONTH(Loan_Start)+Payment_Number,DAY(Loan_Start))</definedName>
    <definedName name="Princ" localSheetId="4">'Program 1'!$G$16:$G$375</definedName>
    <definedName name="Princ" localSheetId="5">'Program 2'!$G$16:$G$375</definedName>
    <definedName name="Princ">#REF!</definedName>
    <definedName name="Print_Area_Reset" localSheetId="4">OFFSET('Program 1'!Full_Print,0,0,'Program 1'!Last_Row)</definedName>
    <definedName name="Print_Area_Reset" localSheetId="5">OFFSET('Program 2'!Full_Print,0,0,'Program 2'!Last_Row)</definedName>
    <definedName name="Print_Area_Reset">OFFSET(Full_Print,0,0,Last_Row)</definedName>
    <definedName name="_xlnm.Print_Titles" localSheetId="4">'Program 1'!$15:$15</definedName>
    <definedName name="_xlnm.Print_Titles" localSheetId="5">'Program 2'!$15:$15</definedName>
    <definedName name="Program_Type">Lists!$A$4:$A$6</definedName>
    <definedName name="Sched_Pay" localSheetId="4">'Program 1'!$D$16:$D$375</definedName>
    <definedName name="Sched_Pay" localSheetId="5">'Program 2'!$D$16:$D$375</definedName>
    <definedName name="Sched_Pay">#REF!</definedName>
    <definedName name="Scheduled_Extra_Payments" localSheetId="4">'Program 1'!$D$5</definedName>
    <definedName name="Scheduled_Extra_Payments" localSheetId="5">'Program 2'!$D$5</definedName>
    <definedName name="Scheduled_Extra_Payments">#REF!</definedName>
    <definedName name="Scheduled_Interest_Rate" localSheetId="4">'Program 1'!$D$2</definedName>
    <definedName name="Scheduled_Interest_Rate" localSheetId="5">'Program 2'!$D$2</definedName>
    <definedName name="Scheduled_Interest_Rate">#REF!</definedName>
    <definedName name="Scheduled_Monthly_Payment" localSheetId="4">'Program 1'!$D$8</definedName>
    <definedName name="Scheduled_Monthly_Payment" localSheetId="5">'Program 2'!$D$8</definedName>
    <definedName name="Scheduled_Monthly_Payment">#REF!</definedName>
    <definedName name="Total_Interest" localSheetId="4">'Program 1'!$D$12</definedName>
    <definedName name="Total_Interest" localSheetId="5">'Program 2'!$D$12</definedName>
    <definedName name="Total_Interest">#REF!</definedName>
    <definedName name="Total_Pay" localSheetId="4">'Program 1'!$F$16:$F$375</definedName>
    <definedName name="Total_Pay" localSheetId="5">'Program 2'!$F$16:$F$375</definedName>
    <definedName name="Total_Pay">#REF!</definedName>
    <definedName name="Total_Payment" localSheetId="4">Scheduled_Payment+Extra_Payment</definedName>
    <definedName name="Total_Payment" localSheetId="5">Scheduled_Payment+Extra_Payment</definedName>
    <definedName name="Total_Payment">Scheduled_Payment+Extra_Payment</definedName>
    <definedName name="Values_Entered" localSheetId="4">IF('Program 1'!Loan_Amount*'Program 1'!Interest_Rate*'Program 1'!Loan_Years*'Program 1'!Loan_Start&gt;0,1,0)</definedName>
    <definedName name="Values_Entered" localSheetId="5">IF('Program 2'!Loan_Amount*'Program 2'!Interest_Rate*'Program 2'!Loan_Years*'Program 2'!Loan_Start&gt;0,1,0)</definedName>
    <definedName name="Values_Entered">IF(Loan_Amount*Interest_Rate*Loan_Years*Loan_Start&gt;0,1,0)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 l="1"/>
  <c r="B6" i="1" l="1"/>
  <c r="C21" i="1"/>
  <c r="C19" i="1"/>
  <c r="C11" i="1"/>
  <c r="C9" i="1" l="1"/>
  <c r="C8" i="1"/>
  <c r="C6" i="1"/>
  <c r="M10" i="5"/>
  <c r="M5" i="5" l="1"/>
  <c r="J2" i="5"/>
  <c r="G4" i="5"/>
  <c r="G2" i="5"/>
  <c r="D3" i="5"/>
  <c r="D2" i="5"/>
  <c r="D1" i="5"/>
  <c r="O106" i="5"/>
  <c r="C25" i="1"/>
  <c r="C22" i="1"/>
  <c r="B33" i="1"/>
  <c r="B17" i="1"/>
  <c r="B16" i="1"/>
  <c r="D9" i="5" l="1"/>
  <c r="D8" i="5"/>
  <c r="G5" i="5" s="1"/>
  <c r="C16" i="5"/>
  <c r="L16" i="5" s="1"/>
  <c r="O60" i="5"/>
  <c r="O66" i="5"/>
  <c r="O84" i="5"/>
  <c r="O104" i="5"/>
  <c r="O150" i="5"/>
  <c r="O57" i="5"/>
  <c r="O80" i="5"/>
  <c r="O132" i="5"/>
  <c r="O24" i="5"/>
  <c r="O48" i="5"/>
  <c r="O49" i="5"/>
  <c r="O25" i="5"/>
  <c r="O26" i="5"/>
  <c r="O32" i="5"/>
  <c r="O33" i="5"/>
  <c r="O34" i="5"/>
  <c r="O35" i="5"/>
  <c r="O211" i="5"/>
  <c r="O16" i="5"/>
  <c r="O44" i="5"/>
  <c r="A16" i="5"/>
  <c r="O19" i="5"/>
  <c r="O78" i="5"/>
  <c r="O43" i="5"/>
  <c r="O160" i="5"/>
  <c r="O68" i="5"/>
  <c r="O105" i="5"/>
  <c r="O152" i="5"/>
  <c r="O188" i="5"/>
  <c r="O27" i="5"/>
  <c r="O36" i="5"/>
  <c r="O52" i="5"/>
  <c r="O77" i="5"/>
  <c r="O93" i="5"/>
  <c r="O21" i="5"/>
  <c r="O357" i="5"/>
  <c r="O337" i="5"/>
  <c r="O317" i="5"/>
  <c r="O368" i="5"/>
  <c r="O348" i="5"/>
  <c r="O328" i="5"/>
  <c r="O372" i="5"/>
  <c r="O358" i="5"/>
  <c r="O344" i="5"/>
  <c r="O330" i="5"/>
  <c r="O307" i="5"/>
  <c r="O367" i="5"/>
  <c r="O353" i="5"/>
  <c r="O339" i="5"/>
  <c r="O325" i="5"/>
  <c r="O316" i="5"/>
  <c r="O356" i="5"/>
  <c r="O346" i="5"/>
  <c r="O324" i="5"/>
  <c r="O299" i="5"/>
  <c r="O279" i="5"/>
  <c r="O259" i="5"/>
  <c r="O239" i="5"/>
  <c r="O345" i="5"/>
  <c r="O335" i="5"/>
  <c r="O334" i="5"/>
  <c r="O296" i="5"/>
  <c r="O276" i="5"/>
  <c r="O256" i="5"/>
  <c r="O365" i="5"/>
  <c r="O375" i="5"/>
  <c r="O374" i="5"/>
  <c r="O362" i="5"/>
  <c r="O352" i="5"/>
  <c r="O331" i="5"/>
  <c r="O320" i="5"/>
  <c r="O373" i="5"/>
  <c r="O363" i="5"/>
  <c r="O364" i="5"/>
  <c r="O347" i="5"/>
  <c r="O359" i="5"/>
  <c r="O305" i="5"/>
  <c r="O295" i="5"/>
  <c r="O351" i="5"/>
  <c r="O336" i="5"/>
  <c r="O366" i="5"/>
  <c r="O338" i="5"/>
  <c r="O294" i="5"/>
  <c r="O361" i="5"/>
  <c r="O333" i="5"/>
  <c r="O371" i="5"/>
  <c r="O342" i="5"/>
  <c r="O310" i="5"/>
  <c r="O319" i="5"/>
  <c r="O311" i="5"/>
  <c r="O343" i="5"/>
  <c r="O360" i="5"/>
  <c r="O332" i="5"/>
  <c r="O286" i="5"/>
  <c r="O263" i="5"/>
  <c r="O355" i="5"/>
  <c r="O340" i="5"/>
  <c r="O370" i="5"/>
  <c r="O329" i="5"/>
  <c r="O300" i="5"/>
  <c r="O275" i="5"/>
  <c r="O261" i="5"/>
  <c r="O247" i="5"/>
  <c r="O229" i="5"/>
  <c r="O314" i="5"/>
  <c r="O301" i="5"/>
  <c r="O288" i="5"/>
  <c r="O287" i="5"/>
  <c r="O350" i="5"/>
  <c r="O291" i="5"/>
  <c r="O285" i="5"/>
  <c r="O284" i="5"/>
  <c r="O274" i="5"/>
  <c r="O266" i="5"/>
  <c r="O369" i="5"/>
  <c r="O318" i="5"/>
  <c r="O326" i="5"/>
  <c r="O297" i="5"/>
  <c r="O354" i="5"/>
  <c r="O327" i="5"/>
  <c r="O219" i="5"/>
  <c r="O199" i="5"/>
  <c r="O179" i="5"/>
  <c r="O159" i="5"/>
  <c r="O242" i="5"/>
  <c r="O222" i="5"/>
  <c r="O216" i="5"/>
  <c r="O278" i="5"/>
  <c r="O277" i="5"/>
  <c r="O249" i="5"/>
  <c r="O236" i="5"/>
  <c r="O213" i="5"/>
  <c r="O309" i="5"/>
  <c r="O289" i="5"/>
  <c r="O225" i="5"/>
  <c r="O207" i="5"/>
  <c r="O187" i="5"/>
  <c r="O322" i="5"/>
  <c r="O313" i="5"/>
  <c r="O283" i="5"/>
  <c r="O282" i="5"/>
  <c r="O246" i="5"/>
  <c r="O235" i="5"/>
  <c r="O215" i="5"/>
  <c r="O195" i="5"/>
  <c r="O303" i="5"/>
  <c r="O293" i="5"/>
  <c r="O245" i="5"/>
  <c r="O272" i="5"/>
  <c r="O268" i="5"/>
  <c r="O251" i="5"/>
  <c r="O238" i="5"/>
  <c r="O273" i="5"/>
  <c r="O257" i="5"/>
  <c r="O217" i="5"/>
  <c r="O308" i="5"/>
  <c r="O281" i="5"/>
  <c r="O253" i="5"/>
  <c r="O241" i="5"/>
  <c r="O224" i="5"/>
  <c r="O184" i="5"/>
  <c r="O156" i="5"/>
  <c r="O341" i="5"/>
  <c r="O298" i="5"/>
  <c r="O194" i="5"/>
  <c r="O349" i="5"/>
  <c r="O321" i="5"/>
  <c r="O304" i="5"/>
  <c r="O174" i="5"/>
  <c r="O271" i="5"/>
  <c r="O264" i="5"/>
  <c r="O248" i="5"/>
  <c r="O315" i="5"/>
  <c r="O280" i="5"/>
  <c r="O262" i="5"/>
  <c r="O254" i="5"/>
  <c r="O231" i="5"/>
  <c r="O226" i="5"/>
  <c r="O306" i="5"/>
  <c r="O302" i="5"/>
  <c r="O312" i="5"/>
  <c r="O267" i="5"/>
  <c r="O260" i="5"/>
  <c r="O227" i="5"/>
  <c r="O209" i="5"/>
  <c r="O206" i="5"/>
  <c r="O240" i="5"/>
  <c r="O182" i="5"/>
  <c r="O181" i="5"/>
  <c r="O164" i="5"/>
  <c r="O154" i="5"/>
  <c r="O234" i="5"/>
  <c r="O186" i="5"/>
  <c r="O185" i="5"/>
  <c r="O180" i="5"/>
  <c r="O292" i="5"/>
  <c r="O244" i="5"/>
  <c r="O232" i="5"/>
  <c r="O218" i="5"/>
  <c r="O210" i="5"/>
  <c r="O230" i="5"/>
  <c r="O221" i="5"/>
  <c r="O204" i="5"/>
  <c r="O323" i="5"/>
  <c r="O200" i="5"/>
  <c r="O197" i="5"/>
  <c r="O190" i="5"/>
  <c r="O172" i="5"/>
  <c r="O167" i="5"/>
  <c r="O220" i="5"/>
  <c r="O165" i="5"/>
  <c r="O151" i="5"/>
  <c r="O205" i="5"/>
  <c r="O161" i="5"/>
  <c r="O140" i="5"/>
  <c r="O120" i="5"/>
  <c r="O100" i="5"/>
  <c r="O270" i="5"/>
  <c r="O203" i="5"/>
  <c r="O146" i="5"/>
  <c r="O137" i="5"/>
  <c r="O117" i="5"/>
  <c r="O183" i="5"/>
  <c r="O157" i="5"/>
  <c r="O128" i="5"/>
  <c r="O108" i="5"/>
  <c r="O88" i="5"/>
  <c r="O228" i="5"/>
  <c r="O212" i="5"/>
  <c r="O166" i="5"/>
  <c r="O130" i="5"/>
  <c r="O129" i="5"/>
  <c r="O214" i="5"/>
  <c r="O171" i="5"/>
  <c r="O201" i="5"/>
  <c r="O175" i="5"/>
  <c r="O155" i="5"/>
  <c r="O127" i="5"/>
  <c r="O255" i="5"/>
  <c r="O233" i="5"/>
  <c r="O223" i="5"/>
  <c r="O122" i="5"/>
  <c r="O121" i="5"/>
  <c r="O103" i="5"/>
  <c r="O96" i="5"/>
  <c r="O82" i="5"/>
  <c r="O62" i="5"/>
  <c r="O42" i="5"/>
  <c r="O124" i="5"/>
  <c r="O123" i="5"/>
  <c r="O76" i="5"/>
  <c r="O56" i="5"/>
  <c r="O237" i="5"/>
  <c r="O126" i="5"/>
  <c r="O118" i="5"/>
  <c r="O116" i="5"/>
  <c r="O73" i="5"/>
  <c r="O53" i="5"/>
  <c r="O153" i="5"/>
  <c r="O135" i="5"/>
  <c r="O115" i="5"/>
  <c r="O114" i="5"/>
  <c r="O95" i="5"/>
  <c r="O89" i="5"/>
  <c r="O70" i="5"/>
  <c r="O50" i="5"/>
  <c r="O252" i="5"/>
  <c r="O162" i="5"/>
  <c r="O139" i="5"/>
  <c r="O131" i="5"/>
  <c r="O97" i="5"/>
  <c r="O75" i="5"/>
  <c r="O63" i="5"/>
  <c r="O51" i="5"/>
  <c r="O144" i="5"/>
  <c r="O98" i="5"/>
  <c r="O178" i="5"/>
  <c r="O168" i="5"/>
  <c r="O142" i="5"/>
  <c r="O134" i="5"/>
  <c r="O193" i="5"/>
  <c r="O149" i="5"/>
  <c r="O125" i="5"/>
  <c r="O109" i="5"/>
  <c r="O101" i="5"/>
  <c r="O269" i="5"/>
  <c r="O170" i="5"/>
  <c r="O147" i="5"/>
  <c r="O196" i="5"/>
  <c r="O189" i="5"/>
  <c r="O110" i="5"/>
  <c r="O102" i="5"/>
  <c r="O258" i="5"/>
  <c r="O111" i="5"/>
  <c r="O90" i="5"/>
  <c r="O265" i="5"/>
  <c r="O250" i="5"/>
  <c r="O202" i="5"/>
  <c r="O71" i="5"/>
  <c r="O69" i="5"/>
  <c r="O67" i="5"/>
  <c r="O40" i="5"/>
  <c r="O20" i="5"/>
  <c r="O176" i="5"/>
  <c r="O85" i="5"/>
  <c r="O37" i="5"/>
  <c r="O141" i="5"/>
  <c r="O133" i="5"/>
  <c r="O91" i="5"/>
  <c r="O208" i="5"/>
  <c r="O163" i="5"/>
  <c r="O113" i="5"/>
  <c r="O61" i="5"/>
  <c r="O31" i="5"/>
  <c r="O138" i="5"/>
  <c r="O65" i="5"/>
  <c r="O86" i="5"/>
  <c r="O143" i="5"/>
  <c r="O119" i="5"/>
  <c r="O107" i="5"/>
  <c r="O92" i="5"/>
  <c r="O59" i="5"/>
  <c r="O169" i="5"/>
  <c r="O158" i="5"/>
  <c r="O243" i="5"/>
  <c r="O198" i="5"/>
  <c r="O192" i="5"/>
  <c r="O145" i="5"/>
  <c r="O177" i="5"/>
  <c r="O112" i="5"/>
  <c r="O38" i="5"/>
  <c r="O191" i="5"/>
  <c r="O79" i="5"/>
  <c r="O47" i="5"/>
  <c r="O29" i="5"/>
  <c r="O39" i="5"/>
  <c r="O41" i="5"/>
  <c r="O22" i="5"/>
  <c r="O55" i="5"/>
  <c r="O74" i="5"/>
  <c r="O81" i="5"/>
  <c r="O83" i="5"/>
  <c r="O17" i="5"/>
  <c r="O28" i="5"/>
  <c r="O290" i="5"/>
  <c r="O23" i="5"/>
  <c r="O46" i="5"/>
  <c r="O87" i="5"/>
  <c r="O136" i="5"/>
  <c r="O148" i="5"/>
  <c r="O99" i="5"/>
  <c r="O18" i="5"/>
  <c r="O94" i="5"/>
  <c r="O72" i="5"/>
  <c r="O30" i="5"/>
  <c r="O58" i="5"/>
  <c r="O45" i="5"/>
  <c r="O54" i="5"/>
  <c r="O64" i="5"/>
  <c r="O173" i="5"/>
  <c r="J2" i="2"/>
  <c r="G3" i="5" l="1"/>
  <c r="G7" i="5" s="1"/>
  <c r="D5" i="5" s="1"/>
  <c r="H16" i="5"/>
  <c r="D16" i="5"/>
  <c r="B16" i="5"/>
  <c r="A17" i="5"/>
  <c r="P16" i="5"/>
  <c r="Q16" i="5"/>
  <c r="C16" i="1"/>
  <c r="C17" i="1"/>
  <c r="C33" i="1"/>
  <c r="O17" i="2"/>
  <c r="O37" i="2"/>
  <c r="O57" i="2"/>
  <c r="O77" i="2"/>
  <c r="O97" i="2"/>
  <c r="O117" i="2"/>
  <c r="O137" i="2"/>
  <c r="O157" i="2"/>
  <c r="O177" i="2"/>
  <c r="O197" i="2"/>
  <c r="O217" i="2"/>
  <c r="O237" i="2"/>
  <c r="O257" i="2"/>
  <c r="O277" i="2"/>
  <c r="O297" i="2"/>
  <c r="O317" i="2"/>
  <c r="O337" i="2"/>
  <c r="O357" i="2"/>
  <c r="O18" i="2"/>
  <c r="O38" i="2"/>
  <c r="O58" i="2"/>
  <c r="O78" i="2"/>
  <c r="O98" i="2"/>
  <c r="O118" i="2"/>
  <c r="O138" i="2"/>
  <c r="O158" i="2"/>
  <c r="O178" i="2"/>
  <c r="O198" i="2"/>
  <c r="O218" i="2"/>
  <c r="O238" i="2"/>
  <c r="O258" i="2"/>
  <c r="O278" i="2"/>
  <c r="O298" i="2"/>
  <c r="O318" i="2"/>
  <c r="O338" i="2"/>
  <c r="O358" i="2"/>
  <c r="O20" i="2"/>
  <c r="O40" i="2"/>
  <c r="O60" i="2"/>
  <c r="O80" i="2"/>
  <c r="O100" i="2"/>
  <c r="O120" i="2"/>
  <c r="O140" i="2"/>
  <c r="O160" i="2"/>
  <c r="O180" i="2"/>
  <c r="O200" i="2"/>
  <c r="O220" i="2"/>
  <c r="O240" i="2"/>
  <c r="O260" i="2"/>
  <c r="O280" i="2"/>
  <c r="O300" i="2"/>
  <c r="O320" i="2"/>
  <c r="O340" i="2"/>
  <c r="O360" i="2"/>
  <c r="O21" i="2"/>
  <c r="O41" i="2"/>
  <c r="O61" i="2"/>
  <c r="O81" i="2"/>
  <c r="O101" i="2"/>
  <c r="O121" i="2"/>
  <c r="O141" i="2"/>
  <c r="O161" i="2"/>
  <c r="O181" i="2"/>
  <c r="O201" i="2"/>
  <c r="O221" i="2"/>
  <c r="O241" i="2"/>
  <c r="O261" i="2"/>
  <c r="O281" i="2"/>
  <c r="O301" i="2"/>
  <c r="O321" i="2"/>
  <c r="O341" i="2"/>
  <c r="O361" i="2"/>
  <c r="O34" i="2"/>
  <c r="O62" i="2"/>
  <c r="O86" i="2"/>
  <c r="O110" i="2"/>
  <c r="O134" i="2"/>
  <c r="O162" i="2"/>
  <c r="O186" i="2"/>
  <c r="O210" i="2"/>
  <c r="O234" i="2"/>
  <c r="O262" i="2"/>
  <c r="O286" i="2"/>
  <c r="O310" i="2"/>
  <c r="O334" i="2"/>
  <c r="O362" i="2"/>
  <c r="O35" i="2"/>
  <c r="O63" i="2"/>
  <c r="O87" i="2"/>
  <c r="O111" i="2"/>
  <c r="O135" i="2"/>
  <c r="O163" i="2"/>
  <c r="O187" i="2"/>
  <c r="O211" i="2"/>
  <c r="O235" i="2"/>
  <c r="O287" i="2"/>
  <c r="O311" i="2"/>
  <c r="O335" i="2"/>
  <c r="O363" i="2"/>
  <c r="O36" i="2"/>
  <c r="O64" i="2"/>
  <c r="O88" i="2"/>
  <c r="O112" i="2"/>
  <c r="O136" i="2"/>
  <c r="O164" i="2"/>
  <c r="O188" i="2"/>
  <c r="O212" i="2"/>
  <c r="O236" i="2"/>
  <c r="O264" i="2"/>
  <c r="O288" i="2"/>
  <c r="O312" i="2"/>
  <c r="O336" i="2"/>
  <c r="O364" i="2"/>
  <c r="O263" i="2"/>
  <c r="O42" i="2"/>
  <c r="O66" i="2"/>
  <c r="O90" i="2"/>
  <c r="O114" i="2"/>
  <c r="O142" i="2"/>
  <c r="O166" i="2"/>
  <c r="O190" i="2"/>
  <c r="O214" i="2"/>
  <c r="O242" i="2"/>
  <c r="O266" i="2"/>
  <c r="O290" i="2"/>
  <c r="O314" i="2"/>
  <c r="O342" i="2"/>
  <c r="O366" i="2"/>
  <c r="O267" i="2"/>
  <c r="O43" i="2"/>
  <c r="O67" i="2"/>
  <c r="O91" i="2"/>
  <c r="O115" i="2"/>
  <c r="O143" i="2"/>
  <c r="O167" i="2"/>
  <c r="O191" i="2"/>
  <c r="O215" i="2"/>
  <c r="O243" i="2"/>
  <c r="O291" i="2"/>
  <c r="O315" i="2"/>
  <c r="O343" i="2"/>
  <c r="O367" i="2"/>
  <c r="O19" i="2"/>
  <c r="O45" i="2"/>
  <c r="O69" i="2"/>
  <c r="O93" i="2"/>
  <c r="O119" i="2"/>
  <c r="O145" i="2"/>
  <c r="O169" i="2"/>
  <c r="O193" i="2"/>
  <c r="O219" i="2"/>
  <c r="O245" i="2"/>
  <c r="O269" i="2"/>
  <c r="O293" i="2"/>
  <c r="O319" i="2"/>
  <c r="O345" i="2"/>
  <c r="O369" i="2"/>
  <c r="O22" i="2"/>
  <c r="O46" i="2"/>
  <c r="O70" i="2"/>
  <c r="O94" i="2"/>
  <c r="O122" i="2"/>
  <c r="O146" i="2"/>
  <c r="O170" i="2"/>
  <c r="O194" i="2"/>
  <c r="O222" i="2"/>
  <c r="O246" i="2"/>
  <c r="O270" i="2"/>
  <c r="O294" i="2"/>
  <c r="O322" i="2"/>
  <c r="O346" i="2"/>
  <c r="O370" i="2"/>
  <c r="O50" i="2"/>
  <c r="O85" i="2"/>
  <c r="O127" i="2"/>
  <c r="O165" i="2"/>
  <c r="O204" i="2"/>
  <c r="O244" i="2"/>
  <c r="O279" i="2"/>
  <c r="O323" i="2"/>
  <c r="O354" i="2"/>
  <c r="O324" i="2"/>
  <c r="O355" i="2"/>
  <c r="O96" i="2"/>
  <c r="O250" i="2"/>
  <c r="O365" i="2"/>
  <c r="O24" i="2"/>
  <c r="O174" i="2"/>
  <c r="O368" i="2"/>
  <c r="O104" i="2"/>
  <c r="O296" i="2"/>
  <c r="O373" i="2"/>
  <c r="O182" i="2"/>
  <c r="O71" i="2"/>
  <c r="O256" i="2"/>
  <c r="O16" i="2"/>
  <c r="O31" i="2"/>
  <c r="O265" i="2"/>
  <c r="O33" i="2"/>
  <c r="O152" i="2"/>
  <c r="O195" i="2"/>
  <c r="O154" i="2"/>
  <c r="O48" i="2"/>
  <c r="O202" i="2"/>
  <c r="O352" i="2"/>
  <c r="O51" i="2"/>
  <c r="O89" i="2"/>
  <c r="O128" i="2"/>
  <c r="O168" i="2"/>
  <c r="O205" i="2"/>
  <c r="O247" i="2"/>
  <c r="O282" i="2"/>
  <c r="O92" i="2"/>
  <c r="O283" i="2"/>
  <c r="O23" i="2"/>
  <c r="O173" i="2"/>
  <c r="O285" i="2"/>
  <c r="O132" i="2"/>
  <c r="O328" i="2"/>
  <c r="O65" i="2"/>
  <c r="O331" i="2"/>
  <c r="O68" i="2"/>
  <c r="O374" i="2"/>
  <c r="O183" i="2"/>
  <c r="O259" i="2"/>
  <c r="O108" i="2"/>
  <c r="O113" i="2"/>
  <c r="O271" i="2"/>
  <c r="O44" i="2"/>
  <c r="O350" i="2"/>
  <c r="O274" i="2"/>
  <c r="O233" i="2"/>
  <c r="O203" i="2"/>
  <c r="O52" i="2"/>
  <c r="O129" i="2"/>
  <c r="O171" i="2"/>
  <c r="O206" i="2"/>
  <c r="O248" i="2"/>
  <c r="O325" i="2"/>
  <c r="O356" i="2"/>
  <c r="O131" i="2"/>
  <c r="O55" i="2"/>
  <c r="O209" i="2"/>
  <c r="O289" i="2"/>
  <c r="O254" i="2"/>
  <c r="O28" i="2"/>
  <c r="O255" i="2"/>
  <c r="O29" i="2"/>
  <c r="O333" i="2"/>
  <c r="O72" i="2"/>
  <c r="O226" i="2"/>
  <c r="O109" i="2"/>
  <c r="O268" i="2"/>
  <c r="O153" i="2"/>
  <c r="O124" i="2"/>
  <c r="O351" i="2"/>
  <c r="O49" i="2"/>
  <c r="O126" i="2"/>
  <c r="O316" i="2"/>
  <c r="O53" i="2"/>
  <c r="O95" i="2"/>
  <c r="O130" i="2"/>
  <c r="O172" i="2"/>
  <c r="O207" i="2"/>
  <c r="O249" i="2"/>
  <c r="O284" i="2"/>
  <c r="O326" i="2"/>
  <c r="O359" i="2"/>
  <c r="O54" i="2"/>
  <c r="O208" i="2"/>
  <c r="O327" i="2"/>
  <c r="O99" i="2"/>
  <c r="O251" i="2"/>
  <c r="O27" i="2"/>
  <c r="O223" i="2"/>
  <c r="O299" i="2"/>
  <c r="O106" i="2"/>
  <c r="O375" i="2"/>
  <c r="O344" i="2"/>
  <c r="O229" i="2"/>
  <c r="O349" i="2"/>
  <c r="O308" i="2"/>
  <c r="O47" i="2"/>
  <c r="O155" i="2"/>
  <c r="O309" i="2"/>
  <c r="O84" i="2"/>
  <c r="O159" i="2"/>
  <c r="O25" i="2"/>
  <c r="O56" i="2"/>
  <c r="O102" i="2"/>
  <c r="O133" i="2"/>
  <c r="O175" i="2"/>
  <c r="O213" i="2"/>
  <c r="O252" i="2"/>
  <c r="O292" i="2"/>
  <c r="O329" i="2"/>
  <c r="O371" i="2"/>
  <c r="O144" i="2"/>
  <c r="O147" i="2"/>
  <c r="O225" i="2"/>
  <c r="O107" i="2"/>
  <c r="O184" i="2"/>
  <c r="O339" i="2"/>
  <c r="O227" i="2"/>
  <c r="O74" i="2"/>
  <c r="O189" i="2"/>
  <c r="O347" i="2"/>
  <c r="O39" i="2"/>
  <c r="O272" i="2"/>
  <c r="O79" i="2"/>
  <c r="O276" i="2"/>
  <c r="O26" i="2"/>
  <c r="O59" i="2"/>
  <c r="O103" i="2"/>
  <c r="O139" i="2"/>
  <c r="O176" i="2"/>
  <c r="O216" i="2"/>
  <c r="O253" i="2"/>
  <c r="O295" i="2"/>
  <c r="O330" i="2"/>
  <c r="O372" i="2"/>
  <c r="O179" i="2"/>
  <c r="O105" i="2"/>
  <c r="O332" i="2"/>
  <c r="O148" i="2"/>
  <c r="O30" i="2"/>
  <c r="O303" i="2"/>
  <c r="O304" i="2"/>
  <c r="O228" i="2"/>
  <c r="O306" i="2"/>
  <c r="O307" i="2"/>
  <c r="O275" i="2"/>
  <c r="O150" i="2"/>
  <c r="O348" i="2"/>
  <c r="O116" i="2"/>
  <c r="O273" i="2"/>
  <c r="O232" i="2"/>
  <c r="O125" i="2"/>
  <c r="O353" i="2"/>
  <c r="O224" i="2"/>
  <c r="O73" i="2"/>
  <c r="O32" i="2"/>
  <c r="O151" i="2"/>
  <c r="O305" i="2"/>
  <c r="O76" i="2"/>
  <c r="O230" i="2"/>
  <c r="O231" i="2"/>
  <c r="O82" i="2"/>
  <c r="O199" i="2"/>
  <c r="O156" i="2"/>
  <c r="O239" i="2"/>
  <c r="O302" i="2"/>
  <c r="O185" i="2"/>
  <c r="O192" i="2"/>
  <c r="O196" i="2"/>
  <c r="O313" i="2"/>
  <c r="O149" i="2"/>
  <c r="O75" i="2"/>
  <c r="O123" i="2"/>
  <c r="O83" i="2"/>
  <c r="E16" i="5" l="1"/>
  <c r="K16" i="5" s="1"/>
  <c r="B17" i="5"/>
  <c r="E17" i="5"/>
  <c r="D17" i="5"/>
  <c r="A18" i="5"/>
  <c r="X16" i="5"/>
  <c r="Y16" i="5"/>
  <c r="J16" i="5" l="1"/>
  <c r="R16" i="5" s="1"/>
  <c r="F16" i="5"/>
  <c r="G16" i="5" s="1"/>
  <c r="I16" i="5" s="1"/>
  <c r="C17" i="5" s="1"/>
  <c r="T16" i="5"/>
  <c r="U16" i="5"/>
  <c r="D18" i="5"/>
  <c r="E18" i="5"/>
  <c r="B18" i="5"/>
  <c r="A19" i="5"/>
  <c r="S16" i="5" l="1"/>
  <c r="H17" i="5"/>
  <c r="Y17" i="5" s="1"/>
  <c r="K17" i="5"/>
  <c r="AA16" i="5"/>
  <c r="Z16" i="5"/>
  <c r="M16" i="5"/>
  <c r="N16" i="5" s="1"/>
  <c r="AD16" i="5" s="1"/>
  <c r="C7" i="1" s="1"/>
  <c r="W16" i="5"/>
  <c r="V16" i="5"/>
  <c r="F17" i="5"/>
  <c r="G17" i="5" s="1"/>
  <c r="L17" i="5"/>
  <c r="J17" i="5"/>
  <c r="R17" i="5" s="1"/>
  <c r="Q17" i="5"/>
  <c r="P17" i="5"/>
  <c r="D19" i="5"/>
  <c r="E19" i="5"/>
  <c r="B19" i="5"/>
  <c r="A20" i="5"/>
  <c r="U17" i="5" l="1"/>
  <c r="AB17" i="5"/>
  <c r="AC17" i="5" s="1"/>
  <c r="T17" i="5"/>
  <c r="AB16" i="5"/>
  <c r="AC16" i="5" s="1"/>
  <c r="X17" i="5"/>
  <c r="S17" i="5"/>
  <c r="V17" i="5"/>
  <c r="I17" i="5"/>
  <c r="W17" i="5"/>
  <c r="E20" i="5"/>
  <c r="D20" i="5"/>
  <c r="B20" i="5"/>
  <c r="A21" i="5"/>
  <c r="Z17" i="5" l="1"/>
  <c r="C18" i="5"/>
  <c r="L18" i="5" s="1"/>
  <c r="AA17" i="5"/>
  <c r="D21" i="5"/>
  <c r="B21" i="5"/>
  <c r="A22" i="5"/>
  <c r="E21" i="5"/>
  <c r="H18" i="5" l="1"/>
  <c r="F18" i="5"/>
  <c r="P18" i="5"/>
  <c r="AB18" i="5" s="1"/>
  <c r="AC18" i="5" s="1"/>
  <c r="K18" i="5"/>
  <c r="Q18" i="5"/>
  <c r="J18" i="5"/>
  <c r="E22" i="5"/>
  <c r="D22" i="5"/>
  <c r="B22" i="5"/>
  <c r="A23" i="5"/>
  <c r="G18" i="5" l="1"/>
  <c r="I18" i="5" s="1"/>
  <c r="C19" i="5" s="1"/>
  <c r="L19" i="5" s="1"/>
  <c r="S18" i="5"/>
  <c r="R18" i="5"/>
  <c r="T18" i="5"/>
  <c r="U18" i="5"/>
  <c r="Y18" i="5"/>
  <c r="X18" i="5"/>
  <c r="E23" i="5"/>
  <c r="D23" i="5"/>
  <c r="B23" i="5"/>
  <c r="A24" i="5"/>
  <c r="W18" i="5" l="1"/>
  <c r="V18" i="5"/>
  <c r="AA18" i="5"/>
  <c r="Z18" i="5"/>
  <c r="F19" i="5"/>
  <c r="P19" i="5"/>
  <c r="AB19" i="5" s="1"/>
  <c r="AC19" i="5" s="1"/>
  <c r="Q19" i="5"/>
  <c r="H19" i="5"/>
  <c r="J19" i="5"/>
  <c r="K19" i="5"/>
  <c r="E24" i="5"/>
  <c r="D24" i="5"/>
  <c r="B24" i="5"/>
  <c r="A25" i="5"/>
  <c r="Y19" i="5" l="1"/>
  <c r="X19" i="5"/>
  <c r="U19" i="5"/>
  <c r="T19" i="5"/>
  <c r="S19" i="5"/>
  <c r="R19" i="5"/>
  <c r="G19" i="5"/>
  <c r="E25" i="5"/>
  <c r="D25" i="5"/>
  <c r="B25" i="5"/>
  <c r="A26" i="5"/>
  <c r="V19" i="5" l="1"/>
  <c r="W19" i="5"/>
  <c r="I19" i="5"/>
  <c r="D26" i="5"/>
  <c r="B26" i="5"/>
  <c r="E26" i="5"/>
  <c r="A27" i="5"/>
  <c r="Z19" i="5" l="1"/>
  <c r="C20" i="5"/>
  <c r="L20" i="5" s="1"/>
  <c r="AA19" i="5"/>
  <c r="D27" i="5"/>
  <c r="B27" i="5"/>
  <c r="E27" i="5"/>
  <c r="A28" i="5"/>
  <c r="H20" i="5" l="1"/>
  <c r="P20" i="5"/>
  <c r="AB20" i="5" s="1"/>
  <c r="AC20" i="5" s="1"/>
  <c r="J20" i="5"/>
  <c r="Q20" i="5"/>
  <c r="F20" i="5"/>
  <c r="K20" i="5"/>
  <c r="B28" i="5"/>
  <c r="E28" i="5"/>
  <c r="D28" i="5"/>
  <c r="A29" i="5"/>
  <c r="G20" i="5" l="1"/>
  <c r="W20" i="5" s="1"/>
  <c r="U20" i="5"/>
  <c r="T20" i="5"/>
  <c r="S20" i="5"/>
  <c r="R20" i="5"/>
  <c r="Y20" i="5"/>
  <c r="X20" i="5"/>
  <c r="E29" i="5"/>
  <c r="D29" i="5"/>
  <c r="B29" i="5"/>
  <c r="A30" i="5"/>
  <c r="I20" i="5" l="1"/>
  <c r="AA20" i="5" s="1"/>
  <c r="V20" i="5"/>
  <c r="B30" i="5"/>
  <c r="E30" i="5"/>
  <c r="D30" i="5"/>
  <c r="A31" i="5"/>
  <c r="Z20" i="5" l="1"/>
  <c r="C21" i="5"/>
  <c r="L21" i="5" s="1"/>
  <c r="F21" i="5"/>
  <c r="Q21" i="5"/>
  <c r="K21" i="5"/>
  <c r="H21" i="5"/>
  <c r="J21" i="5"/>
  <c r="D31" i="5"/>
  <c r="E31" i="5"/>
  <c r="B31" i="5"/>
  <c r="A32" i="5"/>
  <c r="P21" i="5" l="1"/>
  <c r="AB21" i="5" s="1"/>
  <c r="AC21" i="5" s="1"/>
  <c r="G21" i="5"/>
  <c r="W21" i="5" s="1"/>
  <c r="R21" i="5"/>
  <c r="S21" i="5"/>
  <c r="Y21" i="5"/>
  <c r="X21" i="5"/>
  <c r="T21" i="5"/>
  <c r="U21" i="5"/>
  <c r="E32" i="5"/>
  <c r="D32" i="5"/>
  <c r="B32" i="5"/>
  <c r="A33" i="5"/>
  <c r="I21" i="5" l="1"/>
  <c r="Z21" i="5" s="1"/>
  <c r="V21" i="5"/>
  <c r="B33" i="5"/>
  <c r="E33" i="5"/>
  <c r="D33" i="5"/>
  <c r="A34" i="5"/>
  <c r="AA21" i="5" l="1"/>
  <c r="C22" i="5"/>
  <c r="L22" i="5" s="1"/>
  <c r="J22" i="5"/>
  <c r="K22" i="5"/>
  <c r="H22" i="5"/>
  <c r="F22" i="5"/>
  <c r="E34" i="5"/>
  <c r="D34" i="5"/>
  <c r="B34" i="5"/>
  <c r="A35" i="5"/>
  <c r="G22" i="5" l="1"/>
  <c r="I22" i="5" s="1"/>
  <c r="Z22" i="5" s="1"/>
  <c r="P22" i="5"/>
  <c r="AB22" i="5" s="1"/>
  <c r="AC22" i="5" s="1"/>
  <c r="Q22" i="5"/>
  <c r="Y22" i="5"/>
  <c r="X22" i="5"/>
  <c r="R22" i="5"/>
  <c r="S22" i="5"/>
  <c r="U22" i="5"/>
  <c r="T22" i="5"/>
  <c r="E35" i="5"/>
  <c r="D35" i="5"/>
  <c r="B35" i="5"/>
  <c r="A36" i="5"/>
  <c r="V22" i="5" l="1"/>
  <c r="AA22" i="5"/>
  <c r="W22" i="5"/>
  <c r="C23" i="5"/>
  <c r="B36" i="5"/>
  <c r="D36" i="5"/>
  <c r="E36" i="5"/>
  <c r="A37" i="5"/>
  <c r="L23" i="5" l="1"/>
  <c r="F23" i="5"/>
  <c r="H23" i="5"/>
  <c r="P23" i="5"/>
  <c r="AB23" i="5" s="1"/>
  <c r="AC23" i="5" s="1"/>
  <c r="J23" i="5"/>
  <c r="K23" i="5"/>
  <c r="Q23" i="5"/>
  <c r="E37" i="5"/>
  <c r="B37" i="5"/>
  <c r="D37" i="5"/>
  <c r="A38" i="5"/>
  <c r="G23" i="5" l="1"/>
  <c r="V23" i="5" s="1"/>
  <c r="U23" i="5"/>
  <c r="T23" i="5"/>
  <c r="R23" i="5"/>
  <c r="S23" i="5"/>
  <c r="X23" i="5"/>
  <c r="Y23" i="5"/>
  <c r="D38" i="5"/>
  <c r="B38" i="5"/>
  <c r="E38" i="5"/>
  <c r="A39" i="5"/>
  <c r="W23" i="5" l="1"/>
  <c r="I23" i="5"/>
  <c r="AA23" i="5" s="1"/>
  <c r="C24" i="5"/>
  <c r="L24" i="5" s="1"/>
  <c r="J24" i="5"/>
  <c r="P24" i="5"/>
  <c r="AB24" i="5" s="1"/>
  <c r="AC24" i="5" s="1"/>
  <c r="H24" i="5"/>
  <c r="K24" i="5"/>
  <c r="Q24" i="5"/>
  <c r="F24" i="5"/>
  <c r="E39" i="5"/>
  <c r="D39" i="5"/>
  <c r="B39" i="5"/>
  <c r="A40" i="5"/>
  <c r="Z23" i="5" l="1"/>
  <c r="G24" i="5"/>
  <c r="I24" i="5" s="1"/>
  <c r="AA24" i="5" s="1"/>
  <c r="U24" i="5"/>
  <c r="T24" i="5"/>
  <c r="X24" i="5"/>
  <c r="Y24" i="5"/>
  <c r="S24" i="5"/>
  <c r="R24" i="5"/>
  <c r="E40" i="5"/>
  <c r="D40" i="5"/>
  <c r="B40" i="5"/>
  <c r="A41" i="5"/>
  <c r="W24" i="5" l="1"/>
  <c r="V24" i="5"/>
  <c r="Z24" i="5"/>
  <c r="C25" i="5"/>
  <c r="L25" i="5" s="1"/>
  <c r="K25" i="5"/>
  <c r="J25" i="5"/>
  <c r="H25" i="5"/>
  <c r="F25" i="5"/>
  <c r="E41" i="5"/>
  <c r="D41" i="5"/>
  <c r="B41" i="5"/>
  <c r="A42" i="5"/>
  <c r="P25" i="5" l="1"/>
  <c r="AB25" i="5" s="1"/>
  <c r="AC25" i="5" s="1"/>
  <c r="Q25" i="5"/>
  <c r="G25" i="5"/>
  <c r="I25" i="5" s="1"/>
  <c r="C26" i="5" s="1"/>
  <c r="L26" i="5" s="1"/>
  <c r="Y25" i="5"/>
  <c r="X25" i="5"/>
  <c r="R25" i="5"/>
  <c r="S25" i="5"/>
  <c r="U25" i="5"/>
  <c r="T25" i="5"/>
  <c r="E42" i="5"/>
  <c r="D42" i="5"/>
  <c r="B42" i="5"/>
  <c r="A43" i="5"/>
  <c r="Z25" i="5" l="1"/>
  <c r="AA25" i="5"/>
  <c r="V25" i="5"/>
  <c r="W25" i="5"/>
  <c r="K26" i="5"/>
  <c r="Q26" i="5"/>
  <c r="P26" i="5"/>
  <c r="AB26" i="5" s="1"/>
  <c r="AC26" i="5" s="1"/>
  <c r="H26" i="5"/>
  <c r="F26" i="5"/>
  <c r="J26" i="5"/>
  <c r="D43" i="5"/>
  <c r="B43" i="5"/>
  <c r="E43" i="5"/>
  <c r="A44" i="5"/>
  <c r="G26" i="5" l="1"/>
  <c r="W26" i="5" s="1"/>
  <c r="S26" i="5"/>
  <c r="R26" i="5"/>
  <c r="Y26" i="5"/>
  <c r="X26" i="5"/>
  <c r="U26" i="5"/>
  <c r="T26" i="5"/>
  <c r="B44" i="5"/>
  <c r="E44" i="5"/>
  <c r="D44" i="5"/>
  <c r="A45" i="5"/>
  <c r="V26" i="5" l="1"/>
  <c r="I26" i="5"/>
  <c r="C27" i="5" s="1"/>
  <c r="L27" i="5" s="1"/>
  <c r="B45" i="5"/>
  <c r="E45" i="5"/>
  <c r="D45" i="5"/>
  <c r="A46" i="5"/>
  <c r="AA26" i="5" l="1"/>
  <c r="Z26" i="5"/>
  <c r="P27" i="5"/>
  <c r="AB27" i="5" s="1"/>
  <c r="AC27" i="5" s="1"/>
  <c r="J27" i="5"/>
  <c r="Q27" i="5"/>
  <c r="K27" i="5"/>
  <c r="F27" i="5"/>
  <c r="H27" i="5"/>
  <c r="E46" i="5"/>
  <c r="B46" i="5"/>
  <c r="D46" i="5"/>
  <c r="A47" i="5"/>
  <c r="G27" i="5" l="1"/>
  <c r="I27" i="5" s="1"/>
  <c r="Y27" i="5"/>
  <c r="X27" i="5"/>
  <c r="S27" i="5"/>
  <c r="R27" i="5"/>
  <c r="T27" i="5"/>
  <c r="U27" i="5"/>
  <c r="B47" i="5"/>
  <c r="E47" i="5"/>
  <c r="D47" i="5"/>
  <c r="A48" i="5"/>
  <c r="W27" i="5" l="1"/>
  <c r="V27" i="5"/>
  <c r="Z27" i="5"/>
  <c r="AE27" i="5" s="1"/>
  <c r="C28" i="5"/>
  <c r="L28" i="5" s="1"/>
  <c r="AA27" i="5"/>
  <c r="B48" i="5"/>
  <c r="E48" i="5"/>
  <c r="D48" i="5"/>
  <c r="A49" i="5"/>
  <c r="P28" i="5" l="1"/>
  <c r="AB28" i="5" s="1"/>
  <c r="AC28" i="5" s="1"/>
  <c r="Q28" i="5"/>
  <c r="K28" i="5"/>
  <c r="F28" i="5"/>
  <c r="J28" i="5"/>
  <c r="H28" i="5"/>
  <c r="D49" i="5"/>
  <c r="B49" i="5"/>
  <c r="E49" i="5"/>
  <c r="A50" i="5"/>
  <c r="G28" i="5" l="1"/>
  <c r="W28" i="5" s="1"/>
  <c r="X28" i="5"/>
  <c r="Y28" i="5"/>
  <c r="T28" i="5"/>
  <c r="U28" i="5"/>
  <c r="S28" i="5"/>
  <c r="R28" i="5"/>
  <c r="E50" i="5"/>
  <c r="D50" i="5"/>
  <c r="B50" i="5"/>
  <c r="A51" i="5"/>
  <c r="I28" i="5" l="1"/>
  <c r="AA28" i="5" s="1"/>
  <c r="V28" i="5"/>
  <c r="E51" i="5"/>
  <c r="D51" i="5"/>
  <c r="B51" i="5"/>
  <c r="A52" i="5"/>
  <c r="C29" i="5" l="1"/>
  <c r="L29" i="5" s="1"/>
  <c r="Z28" i="5"/>
  <c r="K29" i="5"/>
  <c r="E52" i="5"/>
  <c r="B52" i="5"/>
  <c r="D52" i="5"/>
  <c r="A53" i="5"/>
  <c r="P29" i="5" l="1"/>
  <c r="AB29" i="5" s="1"/>
  <c r="AC29" i="5" s="1"/>
  <c r="J29" i="5"/>
  <c r="R29" i="5" s="1"/>
  <c r="F29" i="5"/>
  <c r="G29" i="5" s="1"/>
  <c r="V29" i="5" s="1"/>
  <c r="H29" i="5"/>
  <c r="Y29" i="5" s="1"/>
  <c r="Q29" i="5"/>
  <c r="T29" i="5"/>
  <c r="U29" i="5"/>
  <c r="E53" i="5"/>
  <c r="D53" i="5"/>
  <c r="B53" i="5"/>
  <c r="A54" i="5"/>
  <c r="X29" i="5" l="1"/>
  <c r="W29" i="5"/>
  <c r="S29" i="5"/>
  <c r="I29" i="5"/>
  <c r="Z29" i="5" s="1"/>
  <c r="C30" i="5"/>
  <c r="L30" i="5" s="1"/>
  <c r="E54" i="5"/>
  <c r="D54" i="5"/>
  <c r="B54" i="5"/>
  <c r="A55" i="5"/>
  <c r="AA29" i="5" l="1"/>
  <c r="J30" i="5"/>
  <c r="P30" i="5"/>
  <c r="AB30" i="5" s="1"/>
  <c r="AC30" i="5" s="1"/>
  <c r="K30" i="5"/>
  <c r="Q30" i="5"/>
  <c r="H30" i="5"/>
  <c r="F30" i="5"/>
  <c r="B55" i="5"/>
  <c r="E55" i="5"/>
  <c r="D55" i="5"/>
  <c r="A56" i="5"/>
  <c r="G30" i="5" l="1"/>
  <c r="W30" i="5" s="1"/>
  <c r="U30" i="5"/>
  <c r="T30" i="5"/>
  <c r="Y30" i="5"/>
  <c r="X30" i="5"/>
  <c r="R30" i="5"/>
  <c r="S30" i="5"/>
  <c r="B56" i="5"/>
  <c r="E56" i="5"/>
  <c r="D56" i="5"/>
  <c r="A57" i="5"/>
  <c r="V30" i="5" l="1"/>
  <c r="I30" i="5"/>
  <c r="AA30" i="5" s="1"/>
  <c r="E57" i="5"/>
  <c r="D57" i="5"/>
  <c r="B57" i="5"/>
  <c r="A58" i="5"/>
  <c r="Z30" i="5" l="1"/>
  <c r="C31" i="5"/>
  <c r="L31" i="5" s="1"/>
  <c r="J31" i="5"/>
  <c r="P31" i="5"/>
  <c r="AB31" i="5" s="1"/>
  <c r="AC31" i="5" s="1"/>
  <c r="K31" i="5"/>
  <c r="F31" i="5"/>
  <c r="E58" i="5"/>
  <c r="D58" i="5"/>
  <c r="B58" i="5"/>
  <c r="A59" i="5"/>
  <c r="Q31" i="5" l="1"/>
  <c r="H31" i="5"/>
  <c r="X31" i="5" s="1"/>
  <c r="G31" i="5"/>
  <c r="I31" i="5" s="1"/>
  <c r="U31" i="5"/>
  <c r="T31" i="5"/>
  <c r="R31" i="5"/>
  <c r="S31" i="5"/>
  <c r="D59" i="5"/>
  <c r="E59" i="5"/>
  <c r="B59" i="5"/>
  <c r="A60" i="5"/>
  <c r="E60" i="5" s="1"/>
  <c r="W31" i="5" l="1"/>
  <c r="Y31" i="5"/>
  <c r="V31" i="5"/>
  <c r="Z31" i="5"/>
  <c r="C32" i="5"/>
  <c r="L32" i="5" s="1"/>
  <c r="AA31" i="5"/>
  <c r="D60" i="5"/>
  <c r="B60" i="5"/>
  <c r="A61" i="5"/>
  <c r="K32" i="5" l="1"/>
  <c r="Q32" i="5"/>
  <c r="F32" i="5"/>
  <c r="J32" i="5"/>
  <c r="P32" i="5"/>
  <c r="AB32" i="5" s="1"/>
  <c r="AC32" i="5" s="1"/>
  <c r="H32" i="5"/>
  <c r="E61" i="5"/>
  <c r="D61" i="5"/>
  <c r="B61" i="5"/>
  <c r="A62" i="5"/>
  <c r="G32" i="5" l="1"/>
  <c r="I32" i="5" s="1"/>
  <c r="X32" i="5"/>
  <c r="Y32" i="5"/>
  <c r="S32" i="5"/>
  <c r="R32" i="5"/>
  <c r="T32" i="5"/>
  <c r="U32" i="5"/>
  <c r="D62" i="5"/>
  <c r="E62" i="5"/>
  <c r="B62" i="5"/>
  <c r="A63" i="5"/>
  <c r="V32" i="5" l="1"/>
  <c r="W32" i="5"/>
  <c r="AA32" i="5"/>
  <c r="Z32" i="5"/>
  <c r="C33" i="5"/>
  <c r="L33" i="5" s="1"/>
  <c r="D63" i="5"/>
  <c r="B63" i="5"/>
  <c r="E63" i="5"/>
  <c r="A64" i="5"/>
  <c r="Q33" i="5" l="1"/>
  <c r="J33" i="5"/>
  <c r="K33" i="5"/>
  <c r="P33" i="5"/>
  <c r="AB33" i="5" s="1"/>
  <c r="AC33" i="5" s="1"/>
  <c r="H33" i="5"/>
  <c r="F33" i="5"/>
  <c r="G33" i="5" s="1"/>
  <c r="D64" i="5"/>
  <c r="E64" i="5"/>
  <c r="B64" i="5"/>
  <c r="A65" i="5"/>
  <c r="I33" i="5" l="1"/>
  <c r="W33" i="5"/>
  <c r="V33" i="5"/>
  <c r="T33" i="5"/>
  <c r="U33" i="5"/>
  <c r="X33" i="5"/>
  <c r="Y33" i="5"/>
  <c r="S33" i="5"/>
  <c r="R33" i="5"/>
  <c r="B65" i="5"/>
  <c r="E65" i="5"/>
  <c r="D65" i="5"/>
  <c r="A66" i="5"/>
  <c r="AA33" i="5" l="1"/>
  <c r="Z33" i="5"/>
  <c r="C34" i="5"/>
  <c r="L34" i="5" s="1"/>
  <c r="E66" i="5"/>
  <c r="B66" i="5"/>
  <c r="D66" i="5"/>
  <c r="A67" i="5"/>
  <c r="H34" i="5" l="1"/>
  <c r="Q34" i="5"/>
  <c r="F34" i="5"/>
  <c r="P34" i="5"/>
  <c r="AB34" i="5" s="1"/>
  <c r="AC34" i="5" s="1"/>
  <c r="J34" i="5"/>
  <c r="K34" i="5"/>
  <c r="E67" i="5"/>
  <c r="B67" i="5"/>
  <c r="D67" i="5"/>
  <c r="A68" i="5"/>
  <c r="G34" i="5" l="1"/>
  <c r="I34" i="5" s="1"/>
  <c r="Z34" i="5" s="1"/>
  <c r="U34" i="5"/>
  <c r="T34" i="5"/>
  <c r="S34" i="5"/>
  <c r="R34" i="5"/>
  <c r="X34" i="5"/>
  <c r="Y34" i="5"/>
  <c r="B68" i="5"/>
  <c r="E68" i="5"/>
  <c r="D68" i="5"/>
  <c r="A69" i="5"/>
  <c r="C35" i="5" l="1"/>
  <c r="L35" i="5" s="1"/>
  <c r="V34" i="5"/>
  <c r="W34" i="5"/>
  <c r="AA34" i="5"/>
  <c r="J35" i="5"/>
  <c r="D69" i="5"/>
  <c r="B69" i="5"/>
  <c r="E69" i="5"/>
  <c r="A70" i="5"/>
  <c r="K35" i="5" l="1"/>
  <c r="U35" i="5" s="1"/>
  <c r="P35" i="5"/>
  <c r="AB35" i="5" s="1"/>
  <c r="AC35" i="5" s="1"/>
  <c r="Q35" i="5"/>
  <c r="H35" i="5"/>
  <c r="Y35" i="5" s="1"/>
  <c r="F35" i="5"/>
  <c r="G35" i="5" s="1"/>
  <c r="W35" i="5" s="1"/>
  <c r="S35" i="5"/>
  <c r="R35" i="5"/>
  <c r="X35" i="5"/>
  <c r="E70" i="5"/>
  <c r="B70" i="5"/>
  <c r="D70" i="5"/>
  <c r="A71" i="5"/>
  <c r="T35" i="5" l="1"/>
  <c r="V35" i="5"/>
  <c r="I35" i="5"/>
  <c r="AA35" i="5" s="1"/>
  <c r="C36" i="5"/>
  <c r="L36" i="5" s="1"/>
  <c r="E71" i="5"/>
  <c r="D71" i="5"/>
  <c r="B71" i="5"/>
  <c r="A72" i="5"/>
  <c r="Z35" i="5" l="1"/>
  <c r="Q36" i="5"/>
  <c r="H36" i="5"/>
  <c r="F36" i="5"/>
  <c r="G36" i="5" s="1"/>
  <c r="J36" i="5"/>
  <c r="P36" i="5"/>
  <c r="AB36" i="5" s="1"/>
  <c r="AC36" i="5" s="1"/>
  <c r="K36" i="5"/>
  <c r="E72" i="5"/>
  <c r="D72" i="5"/>
  <c r="B72" i="5"/>
  <c r="A73" i="5"/>
  <c r="U36" i="5" l="1"/>
  <c r="T36" i="5"/>
  <c r="R36" i="5"/>
  <c r="S36" i="5"/>
  <c r="X36" i="5"/>
  <c r="Y36" i="5"/>
  <c r="I36" i="5"/>
  <c r="W36" i="5"/>
  <c r="V36" i="5"/>
  <c r="E73" i="5"/>
  <c r="D73" i="5"/>
  <c r="B73" i="5"/>
  <c r="A74" i="5"/>
  <c r="AA36" i="5" l="1"/>
  <c r="Z36" i="5"/>
  <c r="C37" i="5"/>
  <c r="L37" i="5" s="1"/>
  <c r="E74" i="5"/>
  <c r="D74" i="5"/>
  <c r="B74" i="5"/>
  <c r="A75" i="5"/>
  <c r="H37" i="5" l="1"/>
  <c r="K37" i="5"/>
  <c r="J37" i="5"/>
  <c r="P37" i="5"/>
  <c r="AB37" i="5" s="1"/>
  <c r="AC37" i="5" s="1"/>
  <c r="Q37" i="5"/>
  <c r="F37" i="5"/>
  <c r="G37" i="5" s="1"/>
  <c r="B75" i="5"/>
  <c r="E75" i="5"/>
  <c r="D75" i="5"/>
  <c r="A76" i="5"/>
  <c r="U37" i="5" l="1"/>
  <c r="T37" i="5"/>
  <c r="I37" i="5"/>
  <c r="V37" i="5"/>
  <c r="W37" i="5"/>
  <c r="R37" i="5"/>
  <c r="S37" i="5"/>
  <c r="Y37" i="5"/>
  <c r="X37" i="5"/>
  <c r="E76" i="5"/>
  <c r="D76" i="5"/>
  <c r="B76" i="5"/>
  <c r="A77" i="5"/>
  <c r="Z37" i="5" l="1"/>
  <c r="C38" i="5"/>
  <c r="L38" i="5" s="1"/>
  <c r="AA37" i="5"/>
  <c r="E77" i="5"/>
  <c r="D77" i="5"/>
  <c r="B77" i="5"/>
  <c r="A78" i="5"/>
  <c r="J38" i="5" l="1"/>
  <c r="P38" i="5"/>
  <c r="AB38" i="5" s="1"/>
  <c r="AC38" i="5" s="1"/>
  <c r="Q38" i="5"/>
  <c r="K38" i="5"/>
  <c r="F38" i="5"/>
  <c r="H38" i="5"/>
  <c r="E78" i="5"/>
  <c r="D78" i="5"/>
  <c r="B78" i="5"/>
  <c r="A79" i="5"/>
  <c r="G38" i="5" l="1"/>
  <c r="W38" i="5" s="1"/>
  <c r="U38" i="5"/>
  <c r="T38" i="5"/>
  <c r="X38" i="5"/>
  <c r="Y38" i="5"/>
  <c r="S38" i="5"/>
  <c r="R38" i="5"/>
  <c r="E79" i="5"/>
  <c r="D79" i="5"/>
  <c r="B79" i="5"/>
  <c r="A80" i="5"/>
  <c r="I38" i="5" l="1"/>
  <c r="Z38" i="5" s="1"/>
  <c r="V38" i="5"/>
  <c r="E80" i="5"/>
  <c r="D80" i="5"/>
  <c r="B80" i="5"/>
  <c r="A81" i="5"/>
  <c r="C39" i="5" l="1"/>
  <c r="L39" i="5" s="1"/>
  <c r="AA38" i="5"/>
  <c r="J39" i="5"/>
  <c r="F39" i="5"/>
  <c r="B81" i="5"/>
  <c r="E81" i="5"/>
  <c r="D81" i="5"/>
  <c r="A82" i="5"/>
  <c r="H39" i="5" l="1"/>
  <c r="G39" i="5"/>
  <c r="I39" i="5" s="1"/>
  <c r="Z39" i="5" s="1"/>
  <c r="AE39" i="5" s="1"/>
  <c r="P39" i="5"/>
  <c r="AB39" i="5" s="1"/>
  <c r="AC39" i="5" s="1"/>
  <c r="K39" i="5"/>
  <c r="U39" i="5" s="1"/>
  <c r="Q39" i="5"/>
  <c r="X39" i="5"/>
  <c r="Y39" i="5"/>
  <c r="S39" i="5"/>
  <c r="R39" i="5"/>
  <c r="E82" i="5"/>
  <c r="D82" i="5"/>
  <c r="B82" i="5"/>
  <c r="A83" i="5"/>
  <c r="AA39" i="5" l="1"/>
  <c r="C40" i="5"/>
  <c r="L40" i="5" s="1"/>
  <c r="W39" i="5"/>
  <c r="V39" i="5"/>
  <c r="T39" i="5"/>
  <c r="H40" i="5"/>
  <c r="F40" i="5"/>
  <c r="G40" i="5" s="1"/>
  <c r="J40" i="5"/>
  <c r="K40" i="5"/>
  <c r="D83" i="5"/>
  <c r="B83" i="5"/>
  <c r="E83" i="5"/>
  <c r="A84" i="5"/>
  <c r="P40" i="5" l="1"/>
  <c r="AB40" i="5" s="1"/>
  <c r="AC40" i="5" s="1"/>
  <c r="Q40" i="5"/>
  <c r="U40" i="5"/>
  <c r="T40" i="5"/>
  <c r="I40" i="5"/>
  <c r="W40" i="5"/>
  <c r="V40" i="5"/>
  <c r="S40" i="5"/>
  <c r="R40" i="5"/>
  <c r="Y40" i="5"/>
  <c r="X40" i="5"/>
  <c r="E84" i="5"/>
  <c r="D84" i="5"/>
  <c r="B84" i="5"/>
  <c r="A85" i="5"/>
  <c r="Z40" i="5" l="1"/>
  <c r="C41" i="5"/>
  <c r="L41" i="5" s="1"/>
  <c r="AA40" i="5"/>
  <c r="E85" i="5"/>
  <c r="D85" i="5"/>
  <c r="B85" i="5"/>
  <c r="A86" i="5"/>
  <c r="F41" i="5" l="1"/>
  <c r="H41" i="5"/>
  <c r="J41" i="5"/>
  <c r="Q41" i="5"/>
  <c r="P41" i="5"/>
  <c r="AB41" i="5" s="1"/>
  <c r="AC41" i="5" s="1"/>
  <c r="K41" i="5"/>
  <c r="E86" i="5"/>
  <c r="D86" i="5"/>
  <c r="B86" i="5"/>
  <c r="A87" i="5"/>
  <c r="G41" i="5" l="1"/>
  <c r="I41" i="5" s="1"/>
  <c r="AA41" i="5" s="1"/>
  <c r="R41" i="5"/>
  <c r="S41" i="5"/>
  <c r="X41" i="5"/>
  <c r="Y41" i="5"/>
  <c r="T41" i="5"/>
  <c r="U41" i="5"/>
  <c r="D87" i="5"/>
  <c r="E87" i="5"/>
  <c r="B87" i="5"/>
  <c r="A88" i="5"/>
  <c r="V41" i="5" l="1"/>
  <c r="W41" i="5"/>
  <c r="C42" i="5"/>
  <c r="L42" i="5" s="1"/>
  <c r="Z41" i="5"/>
  <c r="J42" i="5"/>
  <c r="K42" i="5"/>
  <c r="Q42" i="5"/>
  <c r="P42" i="5"/>
  <c r="AB42" i="5" s="1"/>
  <c r="AC42" i="5" s="1"/>
  <c r="D88" i="5"/>
  <c r="B88" i="5"/>
  <c r="E88" i="5"/>
  <c r="A89" i="5"/>
  <c r="H42" i="5" l="1"/>
  <c r="F42" i="5"/>
  <c r="G42" i="5" s="1"/>
  <c r="I42" i="5" s="1"/>
  <c r="Y42" i="5"/>
  <c r="X42" i="5"/>
  <c r="U42" i="5"/>
  <c r="T42" i="5"/>
  <c r="S42" i="5"/>
  <c r="R42" i="5"/>
  <c r="B89" i="5"/>
  <c r="E89" i="5"/>
  <c r="D89" i="5"/>
  <c r="A90" i="5"/>
  <c r="V42" i="5" l="1"/>
  <c r="W42" i="5"/>
  <c r="AA42" i="5"/>
  <c r="Z42" i="5"/>
  <c r="C43" i="5"/>
  <c r="L43" i="5" s="1"/>
  <c r="E90" i="5"/>
  <c r="D90" i="5"/>
  <c r="B90" i="5"/>
  <c r="A91" i="5"/>
  <c r="Q43" i="5" l="1"/>
  <c r="P43" i="5"/>
  <c r="AB43" i="5" s="1"/>
  <c r="AC43" i="5" s="1"/>
  <c r="K43" i="5"/>
  <c r="H43" i="5"/>
  <c r="J43" i="5"/>
  <c r="F43" i="5"/>
  <c r="E91" i="5"/>
  <c r="D91" i="5"/>
  <c r="B91" i="5"/>
  <c r="A92" i="5"/>
  <c r="G43" i="5" l="1"/>
  <c r="W43" i="5" s="1"/>
  <c r="R43" i="5"/>
  <c r="S43" i="5"/>
  <c r="Y43" i="5"/>
  <c r="X43" i="5"/>
  <c r="T43" i="5"/>
  <c r="U43" i="5"/>
  <c r="E92" i="5"/>
  <c r="D92" i="5"/>
  <c r="B92" i="5"/>
  <c r="A93" i="5"/>
  <c r="I43" i="5" l="1"/>
  <c r="C44" i="5" s="1"/>
  <c r="L44" i="5" s="1"/>
  <c r="V43" i="5"/>
  <c r="B93" i="5"/>
  <c r="E93" i="5"/>
  <c r="D93" i="5"/>
  <c r="A94" i="5"/>
  <c r="Z43" i="5" l="1"/>
  <c r="AA43" i="5"/>
  <c r="F44" i="5"/>
  <c r="H44" i="5"/>
  <c r="J44" i="5"/>
  <c r="Q44" i="5"/>
  <c r="P44" i="5"/>
  <c r="AB44" i="5" s="1"/>
  <c r="AC44" i="5" s="1"/>
  <c r="K44" i="5"/>
  <c r="E94" i="5"/>
  <c r="D94" i="5"/>
  <c r="B94" i="5"/>
  <c r="A95" i="5"/>
  <c r="G44" i="5" l="1"/>
  <c r="I44" i="5" s="1"/>
  <c r="Z44" i="5" s="1"/>
  <c r="T44" i="5"/>
  <c r="U44" i="5"/>
  <c r="S44" i="5"/>
  <c r="R44" i="5"/>
  <c r="Y44" i="5"/>
  <c r="X44" i="5"/>
  <c r="D95" i="5"/>
  <c r="E95" i="5"/>
  <c r="B95" i="5"/>
  <c r="A96" i="5"/>
  <c r="V44" i="5" l="1"/>
  <c r="W44" i="5"/>
  <c r="C45" i="5"/>
  <c r="L45" i="5" s="1"/>
  <c r="AA44" i="5"/>
  <c r="J45" i="5"/>
  <c r="K45" i="5"/>
  <c r="P45" i="5"/>
  <c r="AB45" i="5" s="1"/>
  <c r="AC45" i="5" s="1"/>
  <c r="Q45" i="5"/>
  <c r="B96" i="5"/>
  <c r="E96" i="5"/>
  <c r="D96" i="5"/>
  <c r="A97" i="5"/>
  <c r="F45" i="5" l="1"/>
  <c r="H45" i="5"/>
  <c r="X45" i="5" s="1"/>
  <c r="T45" i="5"/>
  <c r="U45" i="5"/>
  <c r="Y45" i="5"/>
  <c r="R45" i="5"/>
  <c r="S45" i="5"/>
  <c r="E97" i="5"/>
  <c r="D97" i="5"/>
  <c r="B97" i="5"/>
  <c r="A98" i="5"/>
  <c r="G45" i="5" l="1"/>
  <c r="W45" i="5" s="1"/>
  <c r="I45" i="5"/>
  <c r="C46" i="5" s="1"/>
  <c r="L46" i="5" s="1"/>
  <c r="V45" i="5"/>
  <c r="D98" i="5"/>
  <c r="B98" i="5"/>
  <c r="E98" i="5"/>
  <c r="A99" i="5"/>
  <c r="Z45" i="5" l="1"/>
  <c r="AA45" i="5"/>
  <c r="K46" i="5"/>
  <c r="Q46" i="5"/>
  <c r="P46" i="5"/>
  <c r="AB46" i="5" s="1"/>
  <c r="AC46" i="5" s="1"/>
  <c r="J46" i="5"/>
  <c r="H46" i="5"/>
  <c r="F46" i="5"/>
  <c r="G46" i="5" s="1"/>
  <c r="I46" i="5" s="1"/>
  <c r="D99" i="5"/>
  <c r="E99" i="5"/>
  <c r="B99" i="5"/>
  <c r="A100" i="5"/>
  <c r="C47" i="5" l="1"/>
  <c r="L47" i="5" s="1"/>
  <c r="AA46" i="5"/>
  <c r="Z46" i="5"/>
  <c r="Y46" i="5"/>
  <c r="X46" i="5"/>
  <c r="W46" i="5"/>
  <c r="V46" i="5"/>
  <c r="R46" i="5"/>
  <c r="S46" i="5"/>
  <c r="T46" i="5"/>
  <c r="U46" i="5"/>
  <c r="D100" i="5"/>
  <c r="E100" i="5"/>
  <c r="B100" i="5"/>
  <c r="A101" i="5"/>
  <c r="Q47" i="5" l="1"/>
  <c r="K47" i="5"/>
  <c r="P47" i="5"/>
  <c r="AB47" i="5" s="1"/>
  <c r="AC47" i="5" s="1"/>
  <c r="J47" i="5"/>
  <c r="F47" i="5"/>
  <c r="H47" i="5"/>
  <c r="B101" i="5"/>
  <c r="E101" i="5"/>
  <c r="D101" i="5"/>
  <c r="A102" i="5"/>
  <c r="G47" i="5" l="1"/>
  <c r="I47" i="5" s="1"/>
  <c r="Z47" i="5" s="1"/>
  <c r="X47" i="5"/>
  <c r="Y47" i="5"/>
  <c r="S47" i="5"/>
  <c r="R47" i="5"/>
  <c r="U47" i="5"/>
  <c r="T47" i="5"/>
  <c r="E102" i="5"/>
  <c r="D102" i="5"/>
  <c r="B102" i="5"/>
  <c r="A103" i="5"/>
  <c r="W47" i="5" l="1"/>
  <c r="V47" i="5"/>
  <c r="C48" i="5"/>
  <c r="L48" i="5" s="1"/>
  <c r="AA47" i="5"/>
  <c r="H48" i="5"/>
  <c r="K48" i="5"/>
  <c r="F48" i="5"/>
  <c r="G48" i="5" s="1"/>
  <c r="E103" i="5"/>
  <c r="D103" i="5"/>
  <c r="B103" i="5"/>
  <c r="A104" i="5"/>
  <c r="Q48" i="5" l="1"/>
  <c r="J48" i="5"/>
  <c r="S48" i="5" s="1"/>
  <c r="P48" i="5"/>
  <c r="AB48" i="5" s="1"/>
  <c r="AC48" i="5" s="1"/>
  <c r="T48" i="5"/>
  <c r="U48" i="5"/>
  <c r="I48" i="5"/>
  <c r="V48" i="5"/>
  <c r="W48" i="5"/>
  <c r="X48" i="5"/>
  <c r="Y48" i="5"/>
  <c r="E104" i="5"/>
  <c r="D104" i="5"/>
  <c r="B104" i="5"/>
  <c r="A105" i="5"/>
  <c r="R48" i="5" l="1"/>
  <c r="AA48" i="5"/>
  <c r="Z48" i="5"/>
  <c r="C49" i="5"/>
  <c r="L49" i="5" s="1"/>
  <c r="E105" i="5"/>
  <c r="D105" i="5"/>
  <c r="B105" i="5"/>
  <c r="A106" i="5"/>
  <c r="J49" i="5" l="1"/>
  <c r="H49" i="5"/>
  <c r="K49" i="5"/>
  <c r="Q49" i="5"/>
  <c r="P49" i="5"/>
  <c r="AB49" i="5" s="1"/>
  <c r="AC49" i="5" s="1"/>
  <c r="F49" i="5"/>
  <c r="G49" i="5" s="1"/>
  <c r="B106" i="5"/>
  <c r="E106" i="5"/>
  <c r="D106" i="5"/>
  <c r="A107" i="5"/>
  <c r="W49" i="5" l="1"/>
  <c r="V49" i="5"/>
  <c r="I49" i="5"/>
  <c r="R49" i="5"/>
  <c r="S49" i="5"/>
  <c r="T49" i="5"/>
  <c r="U49" i="5"/>
  <c r="Y49" i="5"/>
  <c r="X49" i="5"/>
  <c r="D107" i="5"/>
  <c r="E107" i="5"/>
  <c r="B107" i="5"/>
  <c r="A108" i="5"/>
  <c r="C50" i="5" l="1"/>
  <c r="L50" i="5" s="1"/>
  <c r="AA49" i="5"/>
  <c r="Z49" i="5"/>
  <c r="B108" i="5"/>
  <c r="D108" i="5"/>
  <c r="A109" i="5"/>
  <c r="E108" i="5"/>
  <c r="Q50" i="5" l="1"/>
  <c r="K50" i="5"/>
  <c r="H50" i="5"/>
  <c r="F50" i="5" s="1"/>
  <c r="P50" i="5"/>
  <c r="AB50" i="5" s="1"/>
  <c r="AC50" i="5" s="1"/>
  <c r="J50" i="5"/>
  <c r="D109" i="5"/>
  <c r="E109" i="5"/>
  <c r="B109" i="5"/>
  <c r="A110" i="5"/>
  <c r="G50" i="5" l="1"/>
  <c r="V50" i="5" s="1"/>
  <c r="S50" i="5"/>
  <c r="R50" i="5"/>
  <c r="Y50" i="5"/>
  <c r="X50" i="5"/>
  <c r="U50" i="5"/>
  <c r="T50" i="5"/>
  <c r="B110" i="5"/>
  <c r="E110" i="5"/>
  <c r="D110" i="5"/>
  <c r="A111" i="5"/>
  <c r="I50" i="5" l="1"/>
  <c r="AA50" i="5" s="1"/>
  <c r="W50" i="5"/>
  <c r="Z50" i="5"/>
  <c r="C51" i="5"/>
  <c r="L51" i="5" s="1"/>
  <c r="D111" i="5"/>
  <c r="E111" i="5"/>
  <c r="B111" i="5"/>
  <c r="A112" i="5"/>
  <c r="J51" i="5" l="1"/>
  <c r="H51" i="5"/>
  <c r="F51" i="5" s="1"/>
  <c r="G51" i="5" s="1"/>
  <c r="I51" i="5" s="1"/>
  <c r="P51" i="5"/>
  <c r="AB51" i="5" s="1"/>
  <c r="AC51" i="5" s="1"/>
  <c r="Q51" i="5"/>
  <c r="K51" i="5"/>
  <c r="E112" i="5"/>
  <c r="D112" i="5"/>
  <c r="B112" i="5"/>
  <c r="A113" i="5"/>
  <c r="AA51" i="5" l="1"/>
  <c r="Z51" i="5"/>
  <c r="AE51" i="5" s="1"/>
  <c r="C52" i="5"/>
  <c r="L52" i="5" s="1"/>
  <c r="V51" i="5"/>
  <c r="W51" i="5"/>
  <c r="X51" i="5"/>
  <c r="Y51" i="5"/>
  <c r="T51" i="5"/>
  <c r="U51" i="5"/>
  <c r="S51" i="5"/>
  <c r="R51" i="5"/>
  <c r="B113" i="5"/>
  <c r="E113" i="5"/>
  <c r="D113" i="5"/>
  <c r="A114" i="5"/>
  <c r="J52" i="5" l="1"/>
  <c r="Q52" i="5"/>
  <c r="K52" i="5"/>
  <c r="P52" i="5"/>
  <c r="AB52" i="5" s="1"/>
  <c r="AC52" i="5" s="1"/>
  <c r="H52" i="5"/>
  <c r="F52" i="5" s="1"/>
  <c r="E114" i="5"/>
  <c r="D114" i="5"/>
  <c r="B114" i="5"/>
  <c r="A115" i="5"/>
  <c r="G52" i="5" l="1"/>
  <c r="I52" i="5" s="1"/>
  <c r="T52" i="5"/>
  <c r="U52" i="5"/>
  <c r="Y52" i="5"/>
  <c r="X52" i="5"/>
  <c r="S52" i="5"/>
  <c r="R52" i="5"/>
  <c r="D115" i="5"/>
  <c r="E115" i="5"/>
  <c r="B115" i="5"/>
  <c r="A116" i="5"/>
  <c r="W52" i="5" l="1"/>
  <c r="V52" i="5"/>
  <c r="AA52" i="5"/>
  <c r="C53" i="5"/>
  <c r="L53" i="5" s="1"/>
  <c r="Z52" i="5"/>
  <c r="E116" i="5"/>
  <c r="D116" i="5"/>
  <c r="B116" i="5"/>
  <c r="A117" i="5"/>
  <c r="J53" i="5" l="1"/>
  <c r="P53" i="5"/>
  <c r="AB53" i="5" s="1"/>
  <c r="AC53" i="5" s="1"/>
  <c r="Q53" i="5"/>
  <c r="K53" i="5"/>
  <c r="H53" i="5"/>
  <c r="F53" i="5" s="1"/>
  <c r="G53" i="5" s="1"/>
  <c r="E117" i="5"/>
  <c r="D117" i="5"/>
  <c r="B117" i="5"/>
  <c r="A118" i="5"/>
  <c r="X53" i="5" l="1"/>
  <c r="Y53" i="5"/>
  <c r="I53" i="5"/>
  <c r="W53" i="5"/>
  <c r="V53" i="5"/>
  <c r="T53" i="5"/>
  <c r="U53" i="5"/>
  <c r="R53" i="5"/>
  <c r="S53" i="5"/>
  <c r="B118" i="5"/>
  <c r="D118" i="5"/>
  <c r="E118" i="5"/>
  <c r="A119" i="5"/>
  <c r="AA53" i="5" l="1"/>
  <c r="C54" i="5"/>
  <c r="L54" i="5" s="1"/>
  <c r="Z53" i="5"/>
  <c r="E119" i="5"/>
  <c r="D119" i="5"/>
  <c r="B119" i="5"/>
  <c r="A120" i="5"/>
  <c r="Q54" i="5" l="1"/>
  <c r="P54" i="5"/>
  <c r="AB54" i="5" s="1"/>
  <c r="AC54" i="5" s="1"/>
  <c r="H54" i="5"/>
  <c r="F54" i="5" s="1"/>
  <c r="G54" i="5" s="1"/>
  <c r="J54" i="5"/>
  <c r="K54" i="5"/>
  <c r="E120" i="5"/>
  <c r="D120" i="5"/>
  <c r="B120" i="5"/>
  <c r="A121" i="5"/>
  <c r="R54" i="5" l="1"/>
  <c r="S54" i="5"/>
  <c r="I54" i="5"/>
  <c r="W54" i="5"/>
  <c r="V54" i="5"/>
  <c r="X54" i="5"/>
  <c r="Y54" i="5"/>
  <c r="T54" i="5"/>
  <c r="U54" i="5"/>
  <c r="E121" i="5"/>
  <c r="B121" i="5"/>
  <c r="D121" i="5"/>
  <c r="A122" i="5"/>
  <c r="Z54" i="5" l="1"/>
  <c r="AA54" i="5"/>
  <c r="C55" i="5"/>
  <c r="L55" i="5" s="1"/>
  <c r="E122" i="5"/>
  <c r="D122" i="5"/>
  <c r="B122" i="5"/>
  <c r="A123" i="5"/>
  <c r="P55" i="5" l="1"/>
  <c r="AB55" i="5" s="1"/>
  <c r="AC55" i="5" s="1"/>
  <c r="Q55" i="5"/>
  <c r="K55" i="5"/>
  <c r="J55" i="5"/>
  <c r="H55" i="5"/>
  <c r="F55" i="5" s="1"/>
  <c r="G55" i="5" s="1"/>
  <c r="B123" i="5"/>
  <c r="E123" i="5"/>
  <c r="D123" i="5"/>
  <c r="A124" i="5"/>
  <c r="I55" i="5" l="1"/>
  <c r="V55" i="5"/>
  <c r="W55" i="5"/>
  <c r="S55" i="5"/>
  <c r="R55" i="5"/>
  <c r="U55" i="5"/>
  <c r="T55" i="5"/>
  <c r="X55" i="5"/>
  <c r="Y55" i="5"/>
  <c r="E124" i="5"/>
  <c r="D124" i="5"/>
  <c r="B124" i="5"/>
  <c r="A125" i="5"/>
  <c r="Z55" i="5" l="1"/>
  <c r="AA55" i="5"/>
  <c r="C56" i="5"/>
  <c r="L56" i="5" s="1"/>
  <c r="B125" i="5"/>
  <c r="E125" i="5"/>
  <c r="D125" i="5"/>
  <c r="A126" i="5"/>
  <c r="P56" i="5" l="1"/>
  <c r="AB56" i="5" s="1"/>
  <c r="AC56" i="5" s="1"/>
  <c r="J56" i="5"/>
  <c r="Q56" i="5"/>
  <c r="K56" i="5"/>
  <c r="H56" i="5"/>
  <c r="F56" i="5" s="1"/>
  <c r="G56" i="5" s="1"/>
  <c r="B126" i="5"/>
  <c r="D126" i="5"/>
  <c r="E126" i="5"/>
  <c r="A127" i="5"/>
  <c r="U56" i="5" l="1"/>
  <c r="T56" i="5"/>
  <c r="I56" i="5"/>
  <c r="W56" i="5"/>
  <c r="V56" i="5"/>
  <c r="X56" i="5"/>
  <c r="Y56" i="5"/>
  <c r="R56" i="5"/>
  <c r="S56" i="5"/>
  <c r="D127" i="5"/>
  <c r="B127" i="5"/>
  <c r="E127" i="5"/>
  <c r="A128" i="5"/>
  <c r="AA56" i="5" l="1"/>
  <c r="Z56" i="5"/>
  <c r="C57" i="5"/>
  <c r="L57" i="5" s="1"/>
  <c r="E128" i="5"/>
  <c r="B128" i="5"/>
  <c r="D128" i="5"/>
  <c r="A129" i="5"/>
  <c r="Q57" i="5" l="1"/>
  <c r="H57" i="5"/>
  <c r="K57" i="5"/>
  <c r="P57" i="5"/>
  <c r="AB57" i="5" s="1"/>
  <c r="AC57" i="5" s="1"/>
  <c r="J57" i="5"/>
  <c r="F57" i="5"/>
  <c r="G57" i="5" s="1"/>
  <c r="E129" i="5"/>
  <c r="D129" i="5"/>
  <c r="B129" i="5"/>
  <c r="A130" i="5"/>
  <c r="I57" i="5" l="1"/>
  <c r="W57" i="5"/>
  <c r="V57" i="5"/>
  <c r="R57" i="5"/>
  <c r="S57" i="5"/>
  <c r="Y57" i="5"/>
  <c r="X57" i="5"/>
  <c r="U57" i="5"/>
  <c r="T57" i="5"/>
  <c r="B130" i="5"/>
  <c r="D130" i="5"/>
  <c r="E130" i="5"/>
  <c r="A131" i="5"/>
  <c r="Z57" i="5" l="1"/>
  <c r="AA57" i="5"/>
  <c r="C58" i="5"/>
  <c r="L58" i="5" s="1"/>
  <c r="E131" i="5"/>
  <c r="B131" i="5"/>
  <c r="D131" i="5"/>
  <c r="A132" i="5"/>
  <c r="Q58" i="5" l="1"/>
  <c r="K58" i="5"/>
  <c r="P58" i="5"/>
  <c r="AB58" i="5" s="1"/>
  <c r="AC58" i="5" s="1"/>
  <c r="J58" i="5"/>
  <c r="H58" i="5"/>
  <c r="F58" i="5" s="1"/>
  <c r="E132" i="5"/>
  <c r="B132" i="5"/>
  <c r="D132" i="5"/>
  <c r="A133" i="5"/>
  <c r="Y58" i="5" l="1"/>
  <c r="X58" i="5"/>
  <c r="G58" i="5"/>
  <c r="S58" i="5"/>
  <c r="R58" i="5"/>
  <c r="U58" i="5"/>
  <c r="T58" i="5"/>
  <c r="E133" i="5"/>
  <c r="B133" i="5"/>
  <c r="D133" i="5"/>
  <c r="A134" i="5"/>
  <c r="I58" i="5" l="1"/>
  <c r="W58" i="5"/>
  <c r="V58" i="5"/>
  <c r="E134" i="5"/>
  <c r="B134" i="5"/>
  <c r="D134" i="5"/>
  <c r="A135" i="5"/>
  <c r="AA58" i="5" l="1"/>
  <c r="Z58" i="5"/>
  <c r="C59" i="5"/>
  <c r="L59" i="5" s="1"/>
  <c r="D135" i="5"/>
  <c r="B135" i="5"/>
  <c r="E135" i="5"/>
  <c r="A136" i="5"/>
  <c r="J59" i="5" l="1"/>
  <c r="P59" i="5"/>
  <c r="AB59" i="5" s="1"/>
  <c r="AC59" i="5" s="1"/>
  <c r="K59" i="5"/>
  <c r="Q59" i="5"/>
  <c r="H59" i="5"/>
  <c r="F59" i="5" s="1"/>
  <c r="G59" i="5" s="1"/>
  <c r="D136" i="5"/>
  <c r="E136" i="5"/>
  <c r="B136" i="5"/>
  <c r="A137" i="5"/>
  <c r="Y59" i="5" l="1"/>
  <c r="X59" i="5"/>
  <c r="T59" i="5"/>
  <c r="U59" i="5"/>
  <c r="I59" i="5"/>
  <c r="V59" i="5"/>
  <c r="W59" i="5"/>
  <c r="S59" i="5"/>
  <c r="R59" i="5"/>
  <c r="D137" i="5"/>
  <c r="E137" i="5"/>
  <c r="B137" i="5"/>
  <c r="A138" i="5"/>
  <c r="Z59" i="5" l="1"/>
  <c r="C60" i="5"/>
  <c r="L60" i="5" s="1"/>
  <c r="AA59" i="5"/>
  <c r="D138" i="5"/>
  <c r="E138" i="5"/>
  <c r="B138" i="5"/>
  <c r="A139" i="5"/>
  <c r="P60" i="5" l="1"/>
  <c r="AB60" i="5" s="1"/>
  <c r="AC60" i="5" s="1"/>
  <c r="J60" i="5"/>
  <c r="K60" i="5"/>
  <c r="Q60" i="5"/>
  <c r="H60" i="5"/>
  <c r="B139" i="5"/>
  <c r="D139" i="5"/>
  <c r="E139" i="5"/>
  <c r="A140" i="5"/>
  <c r="T60" i="5" l="1"/>
  <c r="U60" i="5"/>
  <c r="F60" i="5"/>
  <c r="G60" i="5" s="1"/>
  <c r="I60" i="5" s="1"/>
  <c r="C61" i="5" s="1"/>
  <c r="P61" i="5" s="1"/>
  <c r="Y60" i="5"/>
  <c r="X60" i="5"/>
  <c r="R60" i="5"/>
  <c r="S60" i="5"/>
  <c r="B140" i="5"/>
  <c r="E140" i="5"/>
  <c r="D140" i="5"/>
  <c r="A141" i="5"/>
  <c r="W60" i="5" l="1"/>
  <c r="V60" i="5"/>
  <c r="E141" i="5"/>
  <c r="B141" i="5"/>
  <c r="D141" i="5"/>
  <c r="A142" i="5"/>
  <c r="AA60" i="5" l="1"/>
  <c r="Z60" i="5"/>
  <c r="L61" i="5"/>
  <c r="B142" i="5"/>
  <c r="D142" i="5"/>
  <c r="E142" i="5"/>
  <c r="A143" i="5"/>
  <c r="J61" i="5" l="1"/>
  <c r="Q61" i="5"/>
  <c r="K61" i="5"/>
  <c r="AB61" i="5"/>
  <c r="AC61" i="5" s="1"/>
  <c r="H61" i="5"/>
  <c r="F61" i="5" s="1"/>
  <c r="G61" i="5" s="1"/>
  <c r="E143" i="5"/>
  <c r="D143" i="5"/>
  <c r="B143" i="5"/>
  <c r="A144" i="5"/>
  <c r="X61" i="5" l="1"/>
  <c r="Y61" i="5"/>
  <c r="S61" i="5"/>
  <c r="R61" i="5"/>
  <c r="I61" i="5"/>
  <c r="V61" i="5"/>
  <c r="W61" i="5"/>
  <c r="T61" i="5"/>
  <c r="U61" i="5"/>
  <c r="E144" i="5"/>
  <c r="D144" i="5"/>
  <c r="B144" i="5"/>
  <c r="A145" i="5"/>
  <c r="AA61" i="5" l="1"/>
  <c r="Z61" i="5"/>
  <c r="C62" i="5"/>
  <c r="D145" i="5"/>
  <c r="B145" i="5"/>
  <c r="E145" i="5"/>
  <c r="A146" i="5"/>
  <c r="L62" i="5" l="1"/>
  <c r="P62" i="5"/>
  <c r="AB62" i="5" s="1"/>
  <c r="AC62" i="5" s="1"/>
  <c r="J62" i="5"/>
  <c r="K62" i="5"/>
  <c r="Q62" i="5"/>
  <c r="H62" i="5"/>
  <c r="F62" i="5" s="1"/>
  <c r="G62" i="5" s="1"/>
  <c r="E146" i="5"/>
  <c r="D146" i="5"/>
  <c r="B146" i="5"/>
  <c r="A147" i="5"/>
  <c r="I62" i="5" l="1"/>
  <c r="W62" i="5"/>
  <c r="V62" i="5"/>
  <c r="Y62" i="5"/>
  <c r="X62" i="5"/>
  <c r="T62" i="5"/>
  <c r="U62" i="5"/>
  <c r="S62" i="5"/>
  <c r="R62" i="5"/>
  <c r="D147" i="5"/>
  <c r="B147" i="5"/>
  <c r="E147" i="5"/>
  <c r="A148" i="5"/>
  <c r="AA62" i="5" l="1"/>
  <c r="Z62" i="5"/>
  <c r="C63" i="5"/>
  <c r="L63" i="5" s="1"/>
  <c r="E148" i="5"/>
  <c r="B148" i="5"/>
  <c r="D148" i="5"/>
  <c r="A149" i="5"/>
  <c r="P63" i="5" l="1"/>
  <c r="AB63" i="5" s="1"/>
  <c r="AC63" i="5" s="1"/>
  <c r="K63" i="5"/>
  <c r="J63" i="5"/>
  <c r="Q63" i="5"/>
  <c r="H63" i="5"/>
  <c r="F63" i="5" s="1"/>
  <c r="G63" i="5" s="1"/>
  <c r="D149" i="5"/>
  <c r="B149" i="5"/>
  <c r="E149" i="5"/>
  <c r="A150" i="5"/>
  <c r="I63" i="5" l="1"/>
  <c r="V63" i="5"/>
  <c r="W63" i="5"/>
  <c r="S63" i="5"/>
  <c r="R63" i="5"/>
  <c r="Y63" i="5"/>
  <c r="X63" i="5"/>
  <c r="T63" i="5"/>
  <c r="U63" i="5"/>
  <c r="D150" i="5"/>
  <c r="E150" i="5"/>
  <c r="B150" i="5"/>
  <c r="A151" i="5"/>
  <c r="Z63" i="5" l="1"/>
  <c r="C64" i="5"/>
  <c r="L64" i="5" s="1"/>
  <c r="AA63" i="5"/>
  <c r="E151" i="5"/>
  <c r="D151" i="5"/>
  <c r="B151" i="5"/>
  <c r="A152" i="5"/>
  <c r="AE63" i="5" l="1"/>
  <c r="Q64" i="5"/>
  <c r="P64" i="5"/>
  <c r="AB64" i="5" s="1"/>
  <c r="AC64" i="5" s="1"/>
  <c r="K64" i="5"/>
  <c r="J64" i="5"/>
  <c r="H64" i="5"/>
  <c r="F64" i="5" s="1"/>
  <c r="G64" i="5" s="1"/>
  <c r="B152" i="5"/>
  <c r="E152" i="5"/>
  <c r="D152" i="5"/>
  <c r="A153" i="5"/>
  <c r="I64" i="5" l="1"/>
  <c r="V64" i="5"/>
  <c r="W64" i="5"/>
  <c r="R64" i="5"/>
  <c r="S64" i="5"/>
  <c r="T64" i="5"/>
  <c r="U64" i="5"/>
  <c r="X64" i="5"/>
  <c r="Y64" i="5"/>
  <c r="D153" i="5"/>
  <c r="E153" i="5"/>
  <c r="B153" i="5"/>
  <c r="A154" i="5"/>
  <c r="AA64" i="5" l="1"/>
  <c r="C65" i="5"/>
  <c r="L65" i="5" s="1"/>
  <c r="Z64" i="5"/>
  <c r="D154" i="5"/>
  <c r="E154" i="5"/>
  <c r="B154" i="5"/>
  <c r="A155" i="5"/>
  <c r="I65" i="5" l="1"/>
  <c r="P65" i="5"/>
  <c r="AB65" i="5" s="1"/>
  <c r="AC65" i="5" s="1"/>
  <c r="H65" i="5"/>
  <c r="Q65" i="5"/>
  <c r="K65" i="5"/>
  <c r="J65" i="5"/>
  <c r="E155" i="5"/>
  <c r="D155" i="5"/>
  <c r="B155" i="5"/>
  <c r="A156" i="5"/>
  <c r="U65" i="5" l="1"/>
  <c r="T65" i="5"/>
  <c r="S65" i="5"/>
  <c r="R65" i="5"/>
  <c r="F65" i="5"/>
  <c r="G65" i="5" s="1"/>
  <c r="Y65" i="5"/>
  <c r="X65" i="5"/>
  <c r="AA65" i="5"/>
  <c r="C66" i="5"/>
  <c r="L66" i="5" s="1"/>
  <c r="Z65" i="5"/>
  <c r="E156" i="5"/>
  <c r="B156" i="5"/>
  <c r="D156" i="5"/>
  <c r="A157" i="5"/>
  <c r="K66" i="5" l="1"/>
  <c r="Q66" i="5"/>
  <c r="P66" i="5"/>
  <c r="AB66" i="5" s="1"/>
  <c r="AC66" i="5" s="1"/>
  <c r="J66" i="5"/>
  <c r="H66" i="5"/>
  <c r="I66" i="5"/>
  <c r="V65" i="5"/>
  <c r="W65" i="5"/>
  <c r="E157" i="5"/>
  <c r="D157" i="5"/>
  <c r="B157" i="5"/>
  <c r="A158" i="5"/>
  <c r="Z66" i="5" l="1"/>
  <c r="AA66" i="5"/>
  <c r="C67" i="5"/>
  <c r="L67" i="5" s="1"/>
  <c r="F66" i="5"/>
  <c r="G66" i="5" s="1"/>
  <c r="X66" i="5"/>
  <c r="Y66" i="5"/>
  <c r="R66" i="5"/>
  <c r="S66" i="5"/>
  <c r="T66" i="5"/>
  <c r="U66" i="5"/>
  <c r="B158" i="5"/>
  <c r="E158" i="5"/>
  <c r="D158" i="5"/>
  <c r="A159" i="5"/>
  <c r="H67" i="5" l="1"/>
  <c r="J67" i="5"/>
  <c r="Q67" i="5"/>
  <c r="K67" i="5"/>
  <c r="P67" i="5"/>
  <c r="AB67" i="5" s="1"/>
  <c r="AC67" i="5" s="1"/>
  <c r="I67" i="5"/>
  <c r="V66" i="5"/>
  <c r="W66" i="5"/>
  <c r="E159" i="5"/>
  <c r="D159" i="5"/>
  <c r="B159" i="5"/>
  <c r="A160" i="5"/>
  <c r="Z67" i="5" l="1"/>
  <c r="AA67" i="5"/>
  <c r="C68" i="5"/>
  <c r="L68" i="5" s="1"/>
  <c r="R67" i="5"/>
  <c r="S67" i="5"/>
  <c r="U67" i="5"/>
  <c r="T67" i="5"/>
  <c r="F67" i="5"/>
  <c r="G67" i="5" s="1"/>
  <c r="Y67" i="5"/>
  <c r="X67" i="5"/>
  <c r="B160" i="5"/>
  <c r="E160" i="5"/>
  <c r="D160" i="5"/>
  <c r="A161" i="5"/>
  <c r="W67" i="5" l="1"/>
  <c r="V67" i="5"/>
  <c r="Q68" i="5"/>
  <c r="P68" i="5"/>
  <c r="AB68" i="5" s="1"/>
  <c r="AC68" i="5" s="1"/>
  <c r="J68" i="5"/>
  <c r="K68" i="5"/>
  <c r="H68" i="5"/>
  <c r="I68" i="5"/>
  <c r="E161" i="5"/>
  <c r="B161" i="5"/>
  <c r="D161" i="5"/>
  <c r="A162" i="5"/>
  <c r="AA68" i="5" l="1"/>
  <c r="Z68" i="5"/>
  <c r="C69" i="5"/>
  <c r="L69" i="5" s="1"/>
  <c r="F68" i="5"/>
  <c r="G68" i="5" s="1"/>
  <c r="X68" i="5"/>
  <c r="Y68" i="5"/>
  <c r="S68" i="5"/>
  <c r="R68" i="5"/>
  <c r="U68" i="5"/>
  <c r="T68" i="5"/>
  <c r="E162" i="5"/>
  <c r="D162" i="5"/>
  <c r="B162" i="5"/>
  <c r="A163" i="5"/>
  <c r="W68" i="5" l="1"/>
  <c r="V68" i="5"/>
  <c r="J69" i="5"/>
  <c r="P69" i="5"/>
  <c r="AB69" i="5" s="1"/>
  <c r="AC69" i="5" s="1"/>
  <c r="Q69" i="5"/>
  <c r="I69" i="5"/>
  <c r="H69" i="5"/>
  <c r="K69" i="5"/>
  <c r="E163" i="5"/>
  <c r="D163" i="5"/>
  <c r="B163" i="5"/>
  <c r="A164" i="5"/>
  <c r="F69" i="5" l="1"/>
  <c r="G69" i="5" s="1"/>
  <c r="X69" i="5"/>
  <c r="Y69" i="5"/>
  <c r="U69" i="5"/>
  <c r="T69" i="5"/>
  <c r="AA69" i="5"/>
  <c r="C70" i="5"/>
  <c r="L70" i="5" s="1"/>
  <c r="Z69" i="5"/>
  <c r="S69" i="5"/>
  <c r="R69" i="5"/>
  <c r="E164" i="5"/>
  <c r="D164" i="5"/>
  <c r="B164" i="5"/>
  <c r="A165" i="5"/>
  <c r="H70" i="5" l="1"/>
  <c r="I70" i="5"/>
  <c r="Q70" i="5"/>
  <c r="K70" i="5"/>
  <c r="P70" i="5"/>
  <c r="AB70" i="5" s="1"/>
  <c r="AC70" i="5" s="1"/>
  <c r="J70" i="5"/>
  <c r="W69" i="5"/>
  <c r="V69" i="5"/>
  <c r="B165" i="5"/>
  <c r="E165" i="5"/>
  <c r="D165" i="5"/>
  <c r="A166" i="5"/>
  <c r="R70" i="5" l="1"/>
  <c r="S70" i="5"/>
  <c r="AA70" i="5"/>
  <c r="C71" i="5"/>
  <c r="L71" i="5" s="1"/>
  <c r="Z70" i="5"/>
  <c r="F70" i="5"/>
  <c r="G70" i="5" s="1"/>
  <c r="X70" i="5"/>
  <c r="Y70" i="5"/>
  <c r="U70" i="5"/>
  <c r="T70" i="5"/>
  <c r="D166" i="5"/>
  <c r="B166" i="5"/>
  <c r="E166" i="5"/>
  <c r="A167" i="5"/>
  <c r="V70" i="5" l="1"/>
  <c r="W70" i="5"/>
  <c r="Q71" i="5"/>
  <c r="P71" i="5"/>
  <c r="AB71" i="5" s="1"/>
  <c r="AC71" i="5" s="1"/>
  <c r="H71" i="5"/>
  <c r="J71" i="5"/>
  <c r="K71" i="5"/>
  <c r="I71" i="5"/>
  <c r="E167" i="5"/>
  <c r="B167" i="5"/>
  <c r="D167" i="5"/>
  <c r="A168" i="5"/>
  <c r="R71" i="5" l="1"/>
  <c r="S71" i="5"/>
  <c r="U71" i="5"/>
  <c r="T71" i="5"/>
  <c r="Z71" i="5"/>
  <c r="AA71" i="5"/>
  <c r="C72" i="5"/>
  <c r="L72" i="5" s="1"/>
  <c r="F71" i="5"/>
  <c r="G71" i="5" s="1"/>
  <c r="Y71" i="5"/>
  <c r="X71" i="5"/>
  <c r="E168" i="5"/>
  <c r="B168" i="5"/>
  <c r="D168" i="5"/>
  <c r="A169" i="5"/>
  <c r="K72" i="5" l="1"/>
  <c r="Q72" i="5"/>
  <c r="P72" i="5"/>
  <c r="AB72" i="5" s="1"/>
  <c r="AC72" i="5" s="1"/>
  <c r="H72" i="5"/>
  <c r="J72" i="5"/>
  <c r="I72" i="5"/>
  <c r="V71" i="5"/>
  <c r="W71" i="5"/>
  <c r="B169" i="5"/>
  <c r="E169" i="5"/>
  <c r="D169" i="5"/>
  <c r="A170" i="5"/>
  <c r="S72" i="5" l="1"/>
  <c r="R72" i="5"/>
  <c r="Z72" i="5"/>
  <c r="C73" i="5"/>
  <c r="L73" i="5" s="1"/>
  <c r="AA72" i="5"/>
  <c r="F72" i="5"/>
  <c r="G72" i="5" s="1"/>
  <c r="Y72" i="5"/>
  <c r="X72" i="5"/>
  <c r="U72" i="5"/>
  <c r="T72" i="5"/>
  <c r="E170" i="5"/>
  <c r="B170" i="5"/>
  <c r="D170" i="5"/>
  <c r="A171" i="5"/>
  <c r="W72" i="5" l="1"/>
  <c r="V72" i="5"/>
  <c r="P73" i="5"/>
  <c r="AB73" i="5" s="1"/>
  <c r="AC73" i="5" s="1"/>
  <c r="Q73" i="5"/>
  <c r="K73" i="5"/>
  <c r="H73" i="5"/>
  <c r="F73" i="5" s="1"/>
  <c r="G73" i="5" s="1"/>
  <c r="J73" i="5"/>
  <c r="I73" i="5"/>
  <c r="E171" i="5"/>
  <c r="D171" i="5"/>
  <c r="B171" i="5"/>
  <c r="A172" i="5"/>
  <c r="R73" i="5" l="1"/>
  <c r="S73" i="5"/>
  <c r="Z73" i="5"/>
  <c r="AA73" i="5"/>
  <c r="C74" i="5"/>
  <c r="L74" i="5" s="1"/>
  <c r="T73" i="5"/>
  <c r="U73" i="5"/>
  <c r="V73" i="5"/>
  <c r="W73" i="5"/>
  <c r="Y73" i="5"/>
  <c r="X73" i="5"/>
  <c r="B172" i="5"/>
  <c r="D172" i="5"/>
  <c r="E172" i="5"/>
  <c r="A173" i="5"/>
  <c r="K74" i="5" l="1"/>
  <c r="J74" i="5"/>
  <c r="Q74" i="5"/>
  <c r="P74" i="5"/>
  <c r="AB74" i="5" s="1"/>
  <c r="AC74" i="5" s="1"/>
  <c r="H74" i="5"/>
  <c r="F74" i="5" s="1"/>
  <c r="G74" i="5" s="1"/>
  <c r="I74" i="5"/>
  <c r="E173" i="5"/>
  <c r="B173" i="5"/>
  <c r="D173" i="5"/>
  <c r="A174" i="5"/>
  <c r="C75" i="5" l="1"/>
  <c r="L75" i="5" s="1"/>
  <c r="AA74" i="5"/>
  <c r="Z74" i="5"/>
  <c r="V74" i="5"/>
  <c r="W74" i="5"/>
  <c r="Y74" i="5"/>
  <c r="X74" i="5"/>
  <c r="R74" i="5"/>
  <c r="S74" i="5"/>
  <c r="U74" i="5"/>
  <c r="T74" i="5"/>
  <c r="D174" i="5"/>
  <c r="B174" i="5"/>
  <c r="E174" i="5"/>
  <c r="A175" i="5"/>
  <c r="J75" i="5" l="1"/>
  <c r="Q75" i="5"/>
  <c r="P75" i="5"/>
  <c r="AB75" i="5" s="1"/>
  <c r="AC75" i="5" s="1"/>
  <c r="H75" i="5"/>
  <c r="F75" i="5" s="1"/>
  <c r="G75" i="5" s="1"/>
  <c r="I75" i="5"/>
  <c r="K75" i="5"/>
  <c r="E175" i="5"/>
  <c r="D175" i="5"/>
  <c r="B175" i="5"/>
  <c r="A176" i="5"/>
  <c r="T75" i="5" l="1"/>
  <c r="U75" i="5"/>
  <c r="AA75" i="5"/>
  <c r="Z75" i="5"/>
  <c r="AE75" i="5" s="1"/>
  <c r="C76" i="5"/>
  <c r="L76" i="5" s="1"/>
  <c r="W75" i="5"/>
  <c r="V75" i="5"/>
  <c r="X75" i="5"/>
  <c r="Y75" i="5"/>
  <c r="S75" i="5"/>
  <c r="R75" i="5"/>
  <c r="D176" i="5"/>
  <c r="E176" i="5"/>
  <c r="B176" i="5"/>
  <c r="A177" i="5"/>
  <c r="I76" i="5" l="1"/>
  <c r="K76" i="5"/>
  <c r="P76" i="5"/>
  <c r="AB76" i="5" s="1"/>
  <c r="AC76" i="5" s="1"/>
  <c r="Q76" i="5"/>
  <c r="J76" i="5"/>
  <c r="H76" i="5"/>
  <c r="D177" i="5"/>
  <c r="B177" i="5"/>
  <c r="E177" i="5"/>
  <c r="A178" i="5"/>
  <c r="X76" i="5" l="1"/>
  <c r="Y76" i="5"/>
  <c r="U76" i="5"/>
  <c r="T76" i="5"/>
  <c r="S76" i="5"/>
  <c r="R76" i="5"/>
  <c r="F76" i="5"/>
  <c r="G76" i="5" s="1"/>
  <c r="AA76" i="5"/>
  <c r="C77" i="5"/>
  <c r="L77" i="5" s="1"/>
  <c r="Z76" i="5"/>
  <c r="E178" i="5"/>
  <c r="B178" i="5"/>
  <c r="D178" i="5"/>
  <c r="A179" i="5"/>
  <c r="P77" i="5" l="1"/>
  <c r="AB77" i="5" s="1"/>
  <c r="AC77" i="5" s="1"/>
  <c r="J77" i="5"/>
  <c r="Q77" i="5"/>
  <c r="H77" i="5"/>
  <c r="K77" i="5"/>
  <c r="I77" i="5"/>
  <c r="W76" i="5"/>
  <c r="V76" i="5"/>
  <c r="D179" i="5"/>
  <c r="B179" i="5"/>
  <c r="E179" i="5"/>
  <c r="A180" i="5"/>
  <c r="T77" i="5" l="1"/>
  <c r="U77" i="5"/>
  <c r="S77" i="5"/>
  <c r="R77" i="5"/>
  <c r="Z77" i="5"/>
  <c r="AA77" i="5"/>
  <c r="C78" i="5"/>
  <c r="L78" i="5" s="1"/>
  <c r="F77" i="5"/>
  <c r="G77" i="5" s="1"/>
  <c r="Y77" i="5"/>
  <c r="X77" i="5"/>
  <c r="B180" i="5"/>
  <c r="E180" i="5"/>
  <c r="D180" i="5"/>
  <c r="A181" i="5"/>
  <c r="I78" i="5" l="1"/>
  <c r="P78" i="5"/>
  <c r="AB78" i="5" s="1"/>
  <c r="AC78" i="5" s="1"/>
  <c r="K78" i="5"/>
  <c r="Q78" i="5"/>
  <c r="J78" i="5"/>
  <c r="H78" i="5"/>
  <c r="W77" i="5"/>
  <c r="V77" i="5"/>
  <c r="E181" i="5"/>
  <c r="B181" i="5"/>
  <c r="D181" i="5"/>
  <c r="A182" i="5"/>
  <c r="S78" i="5" l="1"/>
  <c r="R78" i="5"/>
  <c r="X78" i="5"/>
  <c r="Y78" i="5"/>
  <c r="F78" i="5"/>
  <c r="G78" i="5" s="1"/>
  <c r="U78" i="5"/>
  <c r="T78" i="5"/>
  <c r="AA78" i="5"/>
  <c r="Z78" i="5"/>
  <c r="C79" i="5"/>
  <c r="L79" i="5" s="1"/>
  <c r="D182" i="5"/>
  <c r="B182" i="5"/>
  <c r="E182" i="5"/>
  <c r="A183" i="5"/>
  <c r="H79" i="5" l="1"/>
  <c r="P79" i="5"/>
  <c r="AB79" i="5" s="1"/>
  <c r="AC79" i="5" s="1"/>
  <c r="K79" i="5"/>
  <c r="J79" i="5"/>
  <c r="Q79" i="5"/>
  <c r="I79" i="5"/>
  <c r="W78" i="5"/>
  <c r="V78" i="5"/>
  <c r="E183" i="5"/>
  <c r="D183" i="5"/>
  <c r="B183" i="5"/>
  <c r="A184" i="5"/>
  <c r="R79" i="5" l="1"/>
  <c r="S79" i="5"/>
  <c r="Z79" i="5"/>
  <c r="C80" i="5"/>
  <c r="L80" i="5" s="1"/>
  <c r="AA79" i="5"/>
  <c r="U79" i="5"/>
  <c r="T79" i="5"/>
  <c r="F79" i="5"/>
  <c r="G79" i="5" s="1"/>
  <c r="Y79" i="5"/>
  <c r="X79" i="5"/>
  <c r="D184" i="5"/>
  <c r="B184" i="5"/>
  <c r="E184" i="5"/>
  <c r="A185" i="5"/>
  <c r="W79" i="5" l="1"/>
  <c r="V79" i="5"/>
  <c r="K80" i="5"/>
  <c r="P80" i="5"/>
  <c r="AB80" i="5" s="1"/>
  <c r="AC80" i="5" s="1"/>
  <c r="H80" i="5"/>
  <c r="Q80" i="5"/>
  <c r="I80" i="5"/>
  <c r="J80" i="5"/>
  <c r="D185" i="5"/>
  <c r="B185" i="5"/>
  <c r="E185" i="5"/>
  <c r="A186" i="5"/>
  <c r="R80" i="5" l="1"/>
  <c r="S80" i="5"/>
  <c r="U80" i="5"/>
  <c r="T80" i="5"/>
  <c r="AA80" i="5"/>
  <c r="Z80" i="5"/>
  <c r="C81" i="5"/>
  <c r="L81" i="5" s="1"/>
  <c r="F80" i="5"/>
  <c r="G80" i="5" s="1"/>
  <c r="Y80" i="5"/>
  <c r="X80" i="5"/>
  <c r="D186" i="5"/>
  <c r="E186" i="5"/>
  <c r="B186" i="5"/>
  <c r="A187" i="5"/>
  <c r="W80" i="5" l="1"/>
  <c r="V80" i="5"/>
  <c r="I81" i="5"/>
  <c r="J81" i="5"/>
  <c r="Q81" i="5"/>
  <c r="K81" i="5"/>
  <c r="P81" i="5"/>
  <c r="AB81" i="5" s="1"/>
  <c r="AC81" i="5" s="1"/>
  <c r="H81" i="5"/>
  <c r="B187" i="5"/>
  <c r="D187" i="5"/>
  <c r="E187" i="5"/>
  <c r="A188" i="5"/>
  <c r="X81" i="5" l="1"/>
  <c r="Y81" i="5"/>
  <c r="Z81" i="5"/>
  <c r="C82" i="5"/>
  <c r="L82" i="5" s="1"/>
  <c r="AA81" i="5"/>
  <c r="S81" i="5"/>
  <c r="R81" i="5"/>
  <c r="F81" i="5"/>
  <c r="G81" i="5" s="1"/>
  <c r="U81" i="5"/>
  <c r="T81" i="5"/>
  <c r="B188" i="5"/>
  <c r="D188" i="5"/>
  <c r="E188" i="5"/>
  <c r="A189" i="5"/>
  <c r="V81" i="5" l="1"/>
  <c r="W81" i="5"/>
  <c r="I82" i="5"/>
  <c r="P82" i="5"/>
  <c r="AB82" i="5" s="1"/>
  <c r="AC82" i="5" s="1"/>
  <c r="J82" i="5"/>
  <c r="K82" i="5"/>
  <c r="Q82" i="5"/>
  <c r="H82" i="5"/>
  <c r="B189" i="5"/>
  <c r="D189" i="5"/>
  <c r="E189" i="5"/>
  <c r="A190" i="5"/>
  <c r="F82" i="5" l="1"/>
  <c r="G82" i="5" s="1"/>
  <c r="Y82" i="5"/>
  <c r="X82" i="5"/>
  <c r="R82" i="5"/>
  <c r="S82" i="5"/>
  <c r="AA82" i="5"/>
  <c r="Z82" i="5"/>
  <c r="C83" i="5"/>
  <c r="L83" i="5" s="1"/>
  <c r="T82" i="5"/>
  <c r="U82" i="5"/>
  <c r="D190" i="5"/>
  <c r="E190" i="5"/>
  <c r="B190" i="5"/>
  <c r="A191" i="5"/>
  <c r="I83" i="5" l="1"/>
  <c r="H83" i="5"/>
  <c r="Q83" i="5"/>
  <c r="P83" i="5"/>
  <c r="AB83" i="5" s="1"/>
  <c r="AC83" i="5" s="1"/>
  <c r="K83" i="5"/>
  <c r="J83" i="5"/>
  <c r="W82" i="5"/>
  <c r="V82" i="5"/>
  <c r="E191" i="5"/>
  <c r="B191" i="5"/>
  <c r="D191" i="5"/>
  <c r="A192" i="5"/>
  <c r="S83" i="5" l="1"/>
  <c r="R83" i="5"/>
  <c r="T83" i="5"/>
  <c r="U83" i="5"/>
  <c r="F83" i="5"/>
  <c r="G83" i="5" s="1"/>
  <c r="X83" i="5"/>
  <c r="Y83" i="5"/>
  <c r="C84" i="5"/>
  <c r="L84" i="5" s="1"/>
  <c r="AA83" i="5"/>
  <c r="Z83" i="5"/>
  <c r="B192" i="5"/>
  <c r="D192" i="5"/>
  <c r="E192" i="5"/>
  <c r="A193" i="5"/>
  <c r="J84" i="5" l="1"/>
  <c r="H84" i="5"/>
  <c r="F84" i="5" s="1"/>
  <c r="G84" i="5" s="1"/>
  <c r="Q84" i="5"/>
  <c r="P84" i="5"/>
  <c r="AB84" i="5" s="1"/>
  <c r="AC84" i="5" s="1"/>
  <c r="K84" i="5"/>
  <c r="I84" i="5"/>
  <c r="V83" i="5"/>
  <c r="W83" i="5"/>
  <c r="D193" i="5"/>
  <c r="E193" i="5"/>
  <c r="B193" i="5"/>
  <c r="A194" i="5"/>
  <c r="Z84" i="5" l="1"/>
  <c r="AA84" i="5"/>
  <c r="C85" i="5"/>
  <c r="L85" i="5" s="1"/>
  <c r="W84" i="5"/>
  <c r="V84" i="5"/>
  <c r="Y84" i="5"/>
  <c r="X84" i="5"/>
  <c r="U84" i="5"/>
  <c r="T84" i="5"/>
  <c r="R84" i="5"/>
  <c r="S84" i="5"/>
  <c r="D194" i="5"/>
  <c r="E194" i="5"/>
  <c r="B194" i="5"/>
  <c r="A195" i="5"/>
  <c r="K85" i="5" l="1"/>
  <c r="H85" i="5"/>
  <c r="F85" i="5" s="1"/>
  <c r="G85" i="5" s="1"/>
  <c r="P85" i="5"/>
  <c r="AB85" i="5" s="1"/>
  <c r="AC85" i="5" s="1"/>
  <c r="J85" i="5"/>
  <c r="Q85" i="5"/>
  <c r="I85" i="5"/>
  <c r="E195" i="5"/>
  <c r="B195" i="5"/>
  <c r="D195" i="5"/>
  <c r="A196" i="5"/>
  <c r="AA85" i="5" l="1"/>
  <c r="Z85" i="5"/>
  <c r="C86" i="5"/>
  <c r="L86" i="5" s="1"/>
  <c r="V85" i="5"/>
  <c r="W85" i="5"/>
  <c r="R85" i="5"/>
  <c r="S85" i="5"/>
  <c r="X85" i="5"/>
  <c r="Y85" i="5"/>
  <c r="T85" i="5"/>
  <c r="U85" i="5"/>
  <c r="D196" i="5"/>
  <c r="E196" i="5"/>
  <c r="B196" i="5"/>
  <c r="A197" i="5"/>
  <c r="Q86" i="5" l="1"/>
  <c r="P86" i="5"/>
  <c r="AB86" i="5" s="1"/>
  <c r="AC86" i="5" s="1"/>
  <c r="H86" i="5"/>
  <c r="K86" i="5"/>
  <c r="J86" i="5"/>
  <c r="I86" i="5"/>
  <c r="E197" i="5"/>
  <c r="B197" i="5"/>
  <c r="D197" i="5"/>
  <c r="A198" i="5"/>
  <c r="T86" i="5" l="1"/>
  <c r="U86" i="5"/>
  <c r="AA86" i="5"/>
  <c r="Z86" i="5"/>
  <c r="C87" i="5"/>
  <c r="L87" i="5" s="1"/>
  <c r="Y86" i="5"/>
  <c r="X86" i="5"/>
  <c r="R86" i="5"/>
  <c r="S86" i="5"/>
  <c r="F86" i="5"/>
  <c r="G86" i="5" s="1"/>
  <c r="D198" i="5"/>
  <c r="B198" i="5"/>
  <c r="E198" i="5"/>
  <c r="A199" i="5"/>
  <c r="V86" i="5" l="1"/>
  <c r="W86" i="5"/>
  <c r="H87" i="5"/>
  <c r="Q87" i="5"/>
  <c r="P87" i="5"/>
  <c r="AB87" i="5" s="1"/>
  <c r="AC87" i="5" s="1"/>
  <c r="K87" i="5"/>
  <c r="J87" i="5"/>
  <c r="I87" i="5"/>
  <c r="E199" i="5"/>
  <c r="D199" i="5"/>
  <c r="B199" i="5"/>
  <c r="A200" i="5"/>
  <c r="U87" i="5" l="1"/>
  <c r="T87" i="5"/>
  <c r="S87" i="5"/>
  <c r="R87" i="5"/>
  <c r="Z87" i="5"/>
  <c r="AE87" i="5" s="1"/>
  <c r="AA87" i="5"/>
  <c r="C88" i="5"/>
  <c r="L88" i="5" s="1"/>
  <c r="F87" i="5"/>
  <c r="G87" i="5" s="1"/>
  <c r="Y87" i="5"/>
  <c r="X87" i="5"/>
  <c r="D200" i="5"/>
  <c r="B200" i="5"/>
  <c r="E200" i="5"/>
  <c r="A201" i="5"/>
  <c r="V87" i="5" l="1"/>
  <c r="W87" i="5"/>
  <c r="Q88" i="5"/>
  <c r="J88" i="5"/>
  <c r="H88" i="5"/>
  <c r="I88" i="5"/>
  <c r="P88" i="5"/>
  <c r="AB88" i="5" s="1"/>
  <c r="AC88" i="5" s="1"/>
  <c r="K88" i="5"/>
  <c r="D201" i="5"/>
  <c r="E201" i="5"/>
  <c r="B201" i="5"/>
  <c r="A202" i="5"/>
  <c r="S88" i="5" l="1"/>
  <c r="R88" i="5"/>
  <c r="T88" i="5"/>
  <c r="U88" i="5"/>
  <c r="Z88" i="5"/>
  <c r="AA88" i="5"/>
  <c r="C89" i="5"/>
  <c r="L89" i="5" s="1"/>
  <c r="F88" i="5"/>
  <c r="G88" i="5" s="1"/>
  <c r="X88" i="5"/>
  <c r="Y88" i="5"/>
  <c r="D202" i="5"/>
  <c r="B202" i="5"/>
  <c r="E202" i="5"/>
  <c r="A203" i="5"/>
  <c r="J89" i="5" l="1"/>
  <c r="I89" i="5"/>
  <c r="Q89" i="5"/>
  <c r="K89" i="5"/>
  <c r="P89" i="5"/>
  <c r="AB89" i="5" s="1"/>
  <c r="AC89" i="5" s="1"/>
  <c r="H89" i="5"/>
  <c r="F89" i="5" s="1"/>
  <c r="G89" i="5" s="1"/>
  <c r="V88" i="5"/>
  <c r="W88" i="5"/>
  <c r="E203" i="5"/>
  <c r="D203" i="5"/>
  <c r="B203" i="5"/>
  <c r="A204" i="5"/>
  <c r="W89" i="5" l="1"/>
  <c r="V89" i="5"/>
  <c r="X89" i="5"/>
  <c r="Y89" i="5"/>
  <c r="Z89" i="5"/>
  <c r="C90" i="5"/>
  <c r="L90" i="5" s="1"/>
  <c r="AA89" i="5"/>
  <c r="U89" i="5"/>
  <c r="T89" i="5"/>
  <c r="R89" i="5"/>
  <c r="S89" i="5"/>
  <c r="D204" i="5"/>
  <c r="B204" i="5"/>
  <c r="E204" i="5"/>
  <c r="A205" i="5"/>
  <c r="Q90" i="5" l="1"/>
  <c r="I90" i="5"/>
  <c r="H90" i="5"/>
  <c r="K90" i="5"/>
  <c r="J90" i="5"/>
  <c r="P90" i="5"/>
  <c r="AB90" i="5" s="1"/>
  <c r="AC90" i="5" s="1"/>
  <c r="F90" i="5"/>
  <c r="G90" i="5" s="1"/>
  <c r="D205" i="5"/>
  <c r="E205" i="5"/>
  <c r="B205" i="5"/>
  <c r="A206" i="5"/>
  <c r="W90" i="5" l="1"/>
  <c r="V90" i="5"/>
  <c r="R90" i="5"/>
  <c r="S90" i="5"/>
  <c r="Z90" i="5"/>
  <c r="C91" i="5"/>
  <c r="L91" i="5" s="1"/>
  <c r="AA90" i="5"/>
  <c r="U90" i="5"/>
  <c r="T90" i="5"/>
  <c r="X90" i="5"/>
  <c r="Y90" i="5"/>
  <c r="D206" i="5"/>
  <c r="B206" i="5"/>
  <c r="E206" i="5"/>
  <c r="A207" i="5"/>
  <c r="J91" i="5" l="1"/>
  <c r="H91" i="5"/>
  <c r="I91" i="5"/>
  <c r="P91" i="5"/>
  <c r="AB91" i="5" s="1"/>
  <c r="AC91" i="5" s="1"/>
  <c r="Q91" i="5"/>
  <c r="K91" i="5"/>
  <c r="E207" i="5"/>
  <c r="D207" i="5"/>
  <c r="B207" i="5"/>
  <c r="A208" i="5"/>
  <c r="Z91" i="5" l="1"/>
  <c r="AA91" i="5"/>
  <c r="C92" i="5"/>
  <c r="L92" i="5" s="1"/>
  <c r="T91" i="5"/>
  <c r="U91" i="5"/>
  <c r="F91" i="5"/>
  <c r="G91" i="5" s="1"/>
  <c r="Y91" i="5"/>
  <c r="X91" i="5"/>
  <c r="S91" i="5"/>
  <c r="R91" i="5"/>
  <c r="B208" i="5"/>
  <c r="E208" i="5"/>
  <c r="D208" i="5"/>
  <c r="A209" i="5"/>
  <c r="V91" i="5" l="1"/>
  <c r="W91" i="5"/>
  <c r="K92" i="5"/>
  <c r="P92" i="5"/>
  <c r="AB92" i="5" s="1"/>
  <c r="AC92" i="5" s="1"/>
  <c r="I92" i="5"/>
  <c r="Q92" i="5"/>
  <c r="J92" i="5"/>
  <c r="H92" i="5"/>
  <c r="B209" i="5"/>
  <c r="D209" i="5"/>
  <c r="E209" i="5"/>
  <c r="A210" i="5"/>
  <c r="S92" i="5" l="1"/>
  <c r="R92" i="5"/>
  <c r="U92" i="5"/>
  <c r="T92" i="5"/>
  <c r="X92" i="5"/>
  <c r="Y92" i="5"/>
  <c r="C93" i="5"/>
  <c r="L93" i="5" s="1"/>
  <c r="AA92" i="5"/>
  <c r="Z92" i="5"/>
  <c r="F92" i="5"/>
  <c r="G92" i="5" s="1"/>
  <c r="B210" i="5"/>
  <c r="E210" i="5"/>
  <c r="D210" i="5"/>
  <c r="A211" i="5"/>
  <c r="V92" i="5" l="1"/>
  <c r="W92" i="5"/>
  <c r="Q93" i="5"/>
  <c r="P93" i="5"/>
  <c r="AB93" i="5" s="1"/>
  <c r="AC93" i="5" s="1"/>
  <c r="I93" i="5"/>
  <c r="J93" i="5"/>
  <c r="K93" i="5"/>
  <c r="H93" i="5"/>
  <c r="F93" i="5" s="1"/>
  <c r="G93" i="5" s="1"/>
  <c r="E211" i="5"/>
  <c r="D211" i="5"/>
  <c r="B211" i="5"/>
  <c r="A212" i="5"/>
  <c r="W93" i="5" l="1"/>
  <c r="V93" i="5"/>
  <c r="Y93" i="5"/>
  <c r="X93" i="5"/>
  <c r="T93" i="5"/>
  <c r="U93" i="5"/>
  <c r="R93" i="5"/>
  <c r="S93" i="5"/>
  <c r="Z93" i="5"/>
  <c r="C94" i="5"/>
  <c r="L94" i="5" s="1"/>
  <c r="AA93" i="5"/>
  <c r="B212" i="5"/>
  <c r="E212" i="5"/>
  <c r="D212" i="5"/>
  <c r="A213" i="5"/>
  <c r="H94" i="5" l="1"/>
  <c r="J94" i="5"/>
  <c r="Q94" i="5"/>
  <c r="P94" i="5"/>
  <c r="AB94" i="5" s="1"/>
  <c r="AC94" i="5" s="1"/>
  <c r="I94" i="5"/>
  <c r="K94" i="5"/>
  <c r="E213" i="5"/>
  <c r="D213" i="5"/>
  <c r="B213" i="5"/>
  <c r="A214" i="5"/>
  <c r="U94" i="5" l="1"/>
  <c r="T94" i="5"/>
  <c r="Z94" i="5"/>
  <c r="AA94" i="5"/>
  <c r="C95" i="5"/>
  <c r="L95" i="5" s="1"/>
  <c r="R94" i="5"/>
  <c r="S94" i="5"/>
  <c r="F94" i="5"/>
  <c r="G94" i="5" s="1"/>
  <c r="Y94" i="5"/>
  <c r="X94" i="5"/>
  <c r="D214" i="5"/>
  <c r="E214" i="5"/>
  <c r="B214" i="5"/>
  <c r="A215" i="5"/>
  <c r="W94" i="5" l="1"/>
  <c r="V94" i="5"/>
  <c r="I95" i="5"/>
  <c r="H95" i="5"/>
  <c r="F95" i="5" s="1"/>
  <c r="G95" i="5" s="1"/>
  <c r="Q95" i="5"/>
  <c r="P95" i="5"/>
  <c r="AB95" i="5" s="1"/>
  <c r="AC95" i="5" s="1"/>
  <c r="J95" i="5"/>
  <c r="K95" i="5"/>
  <c r="D215" i="5"/>
  <c r="B215" i="5"/>
  <c r="E215" i="5"/>
  <c r="A216" i="5"/>
  <c r="U95" i="5" l="1"/>
  <c r="T95" i="5"/>
  <c r="S95" i="5"/>
  <c r="R95" i="5"/>
  <c r="X95" i="5"/>
  <c r="Y95" i="5"/>
  <c r="W95" i="5"/>
  <c r="V95" i="5"/>
  <c r="C96" i="5"/>
  <c r="L96" i="5" s="1"/>
  <c r="Z95" i="5"/>
  <c r="AA95" i="5"/>
  <c r="E216" i="5"/>
  <c r="B216" i="5"/>
  <c r="D216" i="5"/>
  <c r="A217" i="5"/>
  <c r="H96" i="5" l="1"/>
  <c r="J96" i="5"/>
  <c r="I96" i="5"/>
  <c r="K96" i="5"/>
  <c r="Q96" i="5"/>
  <c r="P96" i="5"/>
  <c r="AB96" i="5" s="1"/>
  <c r="AC96" i="5" s="1"/>
  <c r="F96" i="5"/>
  <c r="G96" i="5" s="1"/>
  <c r="E217" i="5"/>
  <c r="B217" i="5"/>
  <c r="D217" i="5"/>
  <c r="A218" i="5"/>
  <c r="W96" i="5" l="1"/>
  <c r="V96" i="5"/>
  <c r="AA96" i="5"/>
  <c r="C97" i="5"/>
  <c r="L97" i="5" s="1"/>
  <c r="Z96" i="5"/>
  <c r="S96" i="5"/>
  <c r="R96" i="5"/>
  <c r="U96" i="5"/>
  <c r="T96" i="5"/>
  <c r="X96" i="5"/>
  <c r="Y96" i="5"/>
  <c r="D218" i="5"/>
  <c r="E218" i="5"/>
  <c r="B218" i="5"/>
  <c r="A219" i="5"/>
  <c r="K97" i="5" l="1"/>
  <c r="P97" i="5"/>
  <c r="AB97" i="5" s="1"/>
  <c r="AC97" i="5" s="1"/>
  <c r="H97" i="5"/>
  <c r="F97" i="5" s="1"/>
  <c r="G97" i="5" s="1"/>
  <c r="I97" i="5"/>
  <c r="J97" i="5"/>
  <c r="Q97" i="5"/>
  <c r="E219" i="5"/>
  <c r="D219" i="5"/>
  <c r="B219" i="5"/>
  <c r="A220" i="5"/>
  <c r="Z97" i="5" l="1"/>
  <c r="C98" i="5"/>
  <c r="L98" i="5" s="1"/>
  <c r="AA97" i="5"/>
  <c r="X97" i="5"/>
  <c r="Y97" i="5"/>
  <c r="W97" i="5"/>
  <c r="V97" i="5"/>
  <c r="S97" i="5"/>
  <c r="R97" i="5"/>
  <c r="U97" i="5"/>
  <c r="T97" i="5"/>
  <c r="E220" i="5"/>
  <c r="D220" i="5"/>
  <c r="B220" i="5"/>
  <c r="A221" i="5"/>
  <c r="P98" i="5" l="1"/>
  <c r="AB98" i="5" s="1"/>
  <c r="AC98" i="5" s="1"/>
  <c r="K98" i="5"/>
  <c r="Q98" i="5"/>
  <c r="J98" i="5"/>
  <c r="I98" i="5"/>
  <c r="H98" i="5"/>
  <c r="E221" i="5"/>
  <c r="D221" i="5"/>
  <c r="B221" i="5"/>
  <c r="A222" i="5"/>
  <c r="X98" i="5" l="1"/>
  <c r="Y98" i="5"/>
  <c r="F98" i="5"/>
  <c r="G98" i="5" s="1"/>
  <c r="Z98" i="5"/>
  <c r="AA98" i="5"/>
  <c r="C99" i="5"/>
  <c r="L99" i="5" s="1"/>
  <c r="U98" i="5"/>
  <c r="T98" i="5"/>
  <c r="R98" i="5"/>
  <c r="S98" i="5"/>
  <c r="B222" i="5"/>
  <c r="E222" i="5"/>
  <c r="D222" i="5"/>
  <c r="A223" i="5"/>
  <c r="Q99" i="5" l="1"/>
  <c r="P99" i="5"/>
  <c r="AB99" i="5" s="1"/>
  <c r="AC99" i="5" s="1"/>
  <c r="J99" i="5"/>
  <c r="I99" i="5"/>
  <c r="K99" i="5"/>
  <c r="H99" i="5"/>
  <c r="W98" i="5"/>
  <c r="V98" i="5"/>
  <c r="D223" i="5"/>
  <c r="E223" i="5"/>
  <c r="B223" i="5"/>
  <c r="A224" i="5"/>
  <c r="F99" i="5" l="1"/>
  <c r="G99" i="5" s="1"/>
  <c r="Y99" i="5"/>
  <c r="X99" i="5"/>
  <c r="R99" i="5"/>
  <c r="S99" i="5"/>
  <c r="U99" i="5"/>
  <c r="T99" i="5"/>
  <c r="C100" i="5"/>
  <c r="L100" i="5" s="1"/>
  <c r="Z99" i="5"/>
  <c r="AE99" i="5" s="1"/>
  <c r="AA99" i="5"/>
  <c r="B224" i="5"/>
  <c r="D224" i="5"/>
  <c r="E224" i="5"/>
  <c r="A225" i="5"/>
  <c r="P100" i="5" l="1"/>
  <c r="AB100" i="5" s="1"/>
  <c r="AC100" i="5" s="1"/>
  <c r="Q100" i="5"/>
  <c r="K100" i="5"/>
  <c r="J100" i="5"/>
  <c r="I100" i="5"/>
  <c r="H100" i="5"/>
  <c r="V99" i="5"/>
  <c r="W99" i="5"/>
  <c r="E225" i="5"/>
  <c r="D225" i="5"/>
  <c r="B225" i="5"/>
  <c r="A226" i="5"/>
  <c r="F100" i="5" l="1"/>
  <c r="G100" i="5" s="1"/>
  <c r="Y100" i="5"/>
  <c r="X100" i="5"/>
  <c r="S100" i="5"/>
  <c r="R100" i="5"/>
  <c r="Z100" i="5"/>
  <c r="AA100" i="5"/>
  <c r="C101" i="5"/>
  <c r="L101" i="5" s="1"/>
  <c r="T100" i="5"/>
  <c r="U100" i="5"/>
  <c r="D226" i="5"/>
  <c r="E226" i="5"/>
  <c r="B226" i="5"/>
  <c r="A227" i="5"/>
  <c r="I101" i="5" l="1"/>
  <c r="Q101" i="5"/>
  <c r="P101" i="5"/>
  <c r="AB101" i="5" s="1"/>
  <c r="AC101" i="5" s="1"/>
  <c r="K101" i="5"/>
  <c r="J101" i="5"/>
  <c r="H101" i="5"/>
  <c r="V100" i="5"/>
  <c r="W100" i="5"/>
  <c r="E227" i="5"/>
  <c r="D227" i="5"/>
  <c r="B227" i="5"/>
  <c r="A228" i="5"/>
  <c r="R101" i="5" l="1"/>
  <c r="S101" i="5"/>
  <c r="X101" i="5"/>
  <c r="Y101" i="5"/>
  <c r="T101" i="5"/>
  <c r="U101" i="5"/>
  <c r="F101" i="5"/>
  <c r="G101" i="5" s="1"/>
  <c r="C102" i="5"/>
  <c r="L102" i="5" s="1"/>
  <c r="AA101" i="5"/>
  <c r="Z101" i="5"/>
  <c r="B228" i="5"/>
  <c r="E228" i="5"/>
  <c r="D228" i="5"/>
  <c r="A229" i="5"/>
  <c r="W101" i="5" l="1"/>
  <c r="V101" i="5"/>
  <c r="P102" i="5"/>
  <c r="AB102" i="5" s="1"/>
  <c r="AC102" i="5" s="1"/>
  <c r="J102" i="5"/>
  <c r="K102" i="5"/>
  <c r="Q102" i="5"/>
  <c r="H102" i="5"/>
  <c r="I102" i="5"/>
  <c r="B229" i="5"/>
  <c r="E229" i="5"/>
  <c r="D229" i="5"/>
  <c r="A230" i="5"/>
  <c r="F102" i="5" l="1"/>
  <c r="G102" i="5" s="1"/>
  <c r="X102" i="5"/>
  <c r="Y102" i="5"/>
  <c r="C103" i="5"/>
  <c r="L103" i="5" s="1"/>
  <c r="Z102" i="5"/>
  <c r="AA102" i="5"/>
  <c r="S102" i="5"/>
  <c r="R102" i="5"/>
  <c r="U102" i="5"/>
  <c r="T102" i="5"/>
  <c r="D230" i="5"/>
  <c r="B230" i="5"/>
  <c r="E230" i="5"/>
  <c r="A231" i="5"/>
  <c r="H103" i="5" l="1"/>
  <c r="I103" i="5"/>
  <c r="K103" i="5"/>
  <c r="Q103" i="5"/>
  <c r="P103" i="5"/>
  <c r="AB103" i="5" s="1"/>
  <c r="AC103" i="5" s="1"/>
  <c r="J103" i="5"/>
  <c r="W102" i="5"/>
  <c r="V102" i="5"/>
  <c r="B231" i="5"/>
  <c r="E231" i="5"/>
  <c r="D231" i="5"/>
  <c r="A232" i="5"/>
  <c r="U103" i="5" l="1"/>
  <c r="T103" i="5"/>
  <c r="AA103" i="5"/>
  <c r="C104" i="5"/>
  <c r="L104" i="5" s="1"/>
  <c r="Z103" i="5"/>
  <c r="R103" i="5"/>
  <c r="S103" i="5"/>
  <c r="F103" i="5"/>
  <c r="G103" i="5" s="1"/>
  <c r="X103" i="5"/>
  <c r="Y103" i="5"/>
  <c r="E232" i="5"/>
  <c r="D232" i="5"/>
  <c r="B232" i="5"/>
  <c r="A233" i="5"/>
  <c r="V103" i="5" l="1"/>
  <c r="W103" i="5"/>
  <c r="J104" i="5"/>
  <c r="P104" i="5"/>
  <c r="AB104" i="5" s="1"/>
  <c r="AC104" i="5" s="1"/>
  <c r="K104" i="5"/>
  <c r="Q104" i="5"/>
  <c r="H104" i="5"/>
  <c r="I104" i="5"/>
  <c r="E233" i="5"/>
  <c r="D233" i="5"/>
  <c r="B233" i="5"/>
  <c r="A234" i="5"/>
  <c r="Z104" i="5" l="1"/>
  <c r="AA104" i="5"/>
  <c r="C105" i="5"/>
  <c r="L105" i="5" s="1"/>
  <c r="T104" i="5"/>
  <c r="U104" i="5"/>
  <c r="Y104" i="5"/>
  <c r="X104" i="5"/>
  <c r="F104" i="5"/>
  <c r="G104" i="5" s="1"/>
  <c r="R104" i="5"/>
  <c r="S104" i="5"/>
  <c r="E234" i="5"/>
  <c r="D234" i="5"/>
  <c r="B234" i="5"/>
  <c r="A235" i="5"/>
  <c r="H105" i="5" l="1"/>
  <c r="F105" i="5" s="1"/>
  <c r="G105" i="5" s="1"/>
  <c r="I105" i="5"/>
  <c r="J105" i="5"/>
  <c r="P105" i="5"/>
  <c r="AB105" i="5" s="1"/>
  <c r="AC105" i="5" s="1"/>
  <c r="Q105" i="5"/>
  <c r="K105" i="5"/>
  <c r="W104" i="5"/>
  <c r="V104" i="5"/>
  <c r="D235" i="5"/>
  <c r="E235" i="5"/>
  <c r="B235" i="5"/>
  <c r="A236" i="5"/>
  <c r="T105" i="5" l="1"/>
  <c r="U105" i="5"/>
  <c r="S105" i="5"/>
  <c r="R105" i="5"/>
  <c r="Z105" i="5"/>
  <c r="C106" i="5"/>
  <c r="L106" i="5" s="1"/>
  <c r="AA105" i="5"/>
  <c r="V105" i="5"/>
  <c r="W105" i="5"/>
  <c r="Y105" i="5"/>
  <c r="X105" i="5"/>
  <c r="D236" i="5"/>
  <c r="E236" i="5"/>
  <c r="B236" i="5"/>
  <c r="A237" i="5"/>
  <c r="H106" i="5" l="1"/>
  <c r="I106" i="5"/>
  <c r="P106" i="5"/>
  <c r="AB106" i="5" s="1"/>
  <c r="AC106" i="5" s="1"/>
  <c r="K106" i="5"/>
  <c r="J106" i="5"/>
  <c r="Q106" i="5"/>
  <c r="E237" i="5"/>
  <c r="D237" i="5"/>
  <c r="B237" i="5"/>
  <c r="A238" i="5"/>
  <c r="S106" i="5" l="1"/>
  <c r="R106" i="5"/>
  <c r="C107" i="5"/>
  <c r="L107" i="5" s="1"/>
  <c r="Z106" i="5"/>
  <c r="AA106" i="5"/>
  <c r="U106" i="5"/>
  <c r="T106" i="5"/>
  <c r="F106" i="5"/>
  <c r="G106" i="5" s="1"/>
  <c r="X106" i="5"/>
  <c r="Y106" i="5"/>
  <c r="E238" i="5"/>
  <c r="D238" i="5"/>
  <c r="B238" i="5"/>
  <c r="A239" i="5"/>
  <c r="W106" i="5" l="1"/>
  <c r="V106" i="5"/>
  <c r="Q107" i="5"/>
  <c r="I107" i="5"/>
  <c r="K107" i="5"/>
  <c r="P107" i="5"/>
  <c r="AB107" i="5" s="1"/>
  <c r="AC107" i="5" s="1"/>
  <c r="J107" i="5"/>
  <c r="H107" i="5"/>
  <c r="E239" i="5"/>
  <c r="D239" i="5"/>
  <c r="B239" i="5"/>
  <c r="A240" i="5"/>
  <c r="F107" i="5" l="1"/>
  <c r="G107" i="5" s="1"/>
  <c r="X107" i="5"/>
  <c r="Y107" i="5"/>
  <c r="U107" i="5"/>
  <c r="T107" i="5"/>
  <c r="R107" i="5"/>
  <c r="S107" i="5"/>
  <c r="Z107" i="5"/>
  <c r="AA107" i="5"/>
  <c r="C108" i="5"/>
  <c r="L108" i="5" s="1"/>
  <c r="E240" i="5"/>
  <c r="B240" i="5"/>
  <c r="D240" i="5"/>
  <c r="A241" i="5"/>
  <c r="I108" i="5" l="1"/>
  <c r="P108" i="5"/>
  <c r="AB108" i="5" s="1"/>
  <c r="AC108" i="5" s="1"/>
  <c r="H108" i="5"/>
  <c r="Q108" i="5"/>
  <c r="K108" i="5"/>
  <c r="J108" i="5"/>
  <c r="W107" i="5"/>
  <c r="V107" i="5"/>
  <c r="B241" i="5"/>
  <c r="E241" i="5"/>
  <c r="D241" i="5"/>
  <c r="A242" i="5"/>
  <c r="R108" i="5" l="1"/>
  <c r="S108" i="5"/>
  <c r="U108" i="5"/>
  <c r="T108" i="5"/>
  <c r="F108" i="5"/>
  <c r="G108" i="5" s="1"/>
  <c r="X108" i="5"/>
  <c r="Y108" i="5"/>
  <c r="C109" i="5"/>
  <c r="L109" i="5" s="1"/>
  <c r="Z108" i="5"/>
  <c r="AA108" i="5"/>
  <c r="D242" i="5"/>
  <c r="E242" i="5"/>
  <c r="B242" i="5"/>
  <c r="A243" i="5"/>
  <c r="V108" i="5" l="1"/>
  <c r="W108" i="5"/>
  <c r="I109" i="5"/>
  <c r="P109" i="5"/>
  <c r="AB109" i="5" s="1"/>
  <c r="AC109" i="5" s="1"/>
  <c r="H109" i="5"/>
  <c r="F109" i="5" s="1"/>
  <c r="G109" i="5" s="1"/>
  <c r="J109" i="5"/>
  <c r="Q109" i="5"/>
  <c r="K109" i="5"/>
  <c r="E243" i="5"/>
  <c r="D243" i="5"/>
  <c r="B243" i="5"/>
  <c r="A244" i="5"/>
  <c r="R109" i="5" l="1"/>
  <c r="S109" i="5"/>
  <c r="V109" i="5"/>
  <c r="W109" i="5"/>
  <c r="X109" i="5"/>
  <c r="Y109" i="5"/>
  <c r="U109" i="5"/>
  <c r="T109" i="5"/>
  <c r="AA109" i="5"/>
  <c r="Z109" i="5"/>
  <c r="C110" i="5"/>
  <c r="L110" i="5" s="1"/>
  <c r="E244" i="5"/>
  <c r="D244" i="5"/>
  <c r="B244" i="5"/>
  <c r="A245" i="5"/>
  <c r="J110" i="5" l="1"/>
  <c r="H110" i="5"/>
  <c r="Q110" i="5"/>
  <c r="K110" i="5"/>
  <c r="I110" i="5"/>
  <c r="P110" i="5"/>
  <c r="AB110" i="5" s="1"/>
  <c r="AC110" i="5" s="1"/>
  <c r="B245" i="5"/>
  <c r="D245" i="5"/>
  <c r="E245" i="5"/>
  <c r="A246" i="5"/>
  <c r="AA110" i="5" l="1"/>
  <c r="Z110" i="5"/>
  <c r="C111" i="5"/>
  <c r="L111" i="5" s="1"/>
  <c r="U110" i="5"/>
  <c r="T110" i="5"/>
  <c r="F110" i="5"/>
  <c r="G110" i="5" s="1"/>
  <c r="Y110" i="5"/>
  <c r="X110" i="5"/>
  <c r="R110" i="5"/>
  <c r="S110" i="5"/>
  <c r="D246" i="5"/>
  <c r="E246" i="5"/>
  <c r="B246" i="5"/>
  <c r="A247" i="5"/>
  <c r="V110" i="5" l="1"/>
  <c r="W110" i="5"/>
  <c r="H111" i="5"/>
  <c r="Q111" i="5"/>
  <c r="P111" i="5"/>
  <c r="AB111" i="5" s="1"/>
  <c r="AC111" i="5" s="1"/>
  <c r="K111" i="5"/>
  <c r="J111" i="5"/>
  <c r="I111" i="5"/>
  <c r="E247" i="5"/>
  <c r="D247" i="5"/>
  <c r="B247" i="5"/>
  <c r="A248" i="5"/>
  <c r="U111" i="5" l="1"/>
  <c r="T111" i="5"/>
  <c r="S111" i="5"/>
  <c r="R111" i="5"/>
  <c r="Z111" i="5"/>
  <c r="AE111" i="5" s="1"/>
  <c r="C112" i="5"/>
  <c r="L112" i="5" s="1"/>
  <c r="AA111" i="5"/>
  <c r="F111" i="5"/>
  <c r="G111" i="5" s="1"/>
  <c r="X111" i="5"/>
  <c r="Y111" i="5"/>
  <c r="E248" i="5"/>
  <c r="D248" i="5"/>
  <c r="B248" i="5"/>
  <c r="A249" i="5"/>
  <c r="I112" i="5" l="1"/>
  <c r="Q112" i="5"/>
  <c r="P112" i="5"/>
  <c r="AB112" i="5" s="1"/>
  <c r="AC112" i="5" s="1"/>
  <c r="J112" i="5"/>
  <c r="H112" i="5"/>
  <c r="K112" i="5"/>
  <c r="W111" i="5"/>
  <c r="V111" i="5"/>
  <c r="B249" i="5"/>
  <c r="E249" i="5"/>
  <c r="D249" i="5"/>
  <c r="A250" i="5"/>
  <c r="T112" i="5" l="1"/>
  <c r="U112" i="5"/>
  <c r="S112" i="5"/>
  <c r="R112" i="5"/>
  <c r="F112" i="5"/>
  <c r="G112" i="5" s="1"/>
  <c r="X112" i="5"/>
  <c r="Y112" i="5"/>
  <c r="AA112" i="5"/>
  <c r="C113" i="5"/>
  <c r="L113" i="5" s="1"/>
  <c r="Z112" i="5"/>
  <c r="D250" i="5"/>
  <c r="E250" i="5"/>
  <c r="B250" i="5"/>
  <c r="A251" i="5"/>
  <c r="I113" i="5" l="1"/>
  <c r="H113" i="5"/>
  <c r="Q113" i="5"/>
  <c r="P113" i="5"/>
  <c r="AB113" i="5" s="1"/>
  <c r="AC113" i="5" s="1"/>
  <c r="K113" i="5"/>
  <c r="J113" i="5"/>
  <c r="W112" i="5"/>
  <c r="V112" i="5"/>
  <c r="E251" i="5"/>
  <c r="D251" i="5"/>
  <c r="B251" i="5"/>
  <c r="A252" i="5"/>
  <c r="S113" i="5" l="1"/>
  <c r="R113" i="5"/>
  <c r="X113" i="5"/>
  <c r="Y113" i="5"/>
  <c r="T113" i="5"/>
  <c r="U113" i="5"/>
  <c r="F113" i="5"/>
  <c r="G113" i="5" s="1"/>
  <c r="Z113" i="5"/>
  <c r="AA113" i="5"/>
  <c r="C114" i="5"/>
  <c r="L114" i="5" s="1"/>
  <c r="B252" i="5"/>
  <c r="D252" i="5"/>
  <c r="E252" i="5"/>
  <c r="A253" i="5"/>
  <c r="Q114" i="5" l="1"/>
  <c r="H114" i="5"/>
  <c r="I114" i="5"/>
  <c r="P114" i="5"/>
  <c r="AB114" i="5" s="1"/>
  <c r="AC114" i="5" s="1"/>
  <c r="J114" i="5"/>
  <c r="K114" i="5"/>
  <c r="W113" i="5"/>
  <c r="V113" i="5"/>
  <c r="E253" i="5"/>
  <c r="D253" i="5"/>
  <c r="B253" i="5"/>
  <c r="A254" i="5"/>
  <c r="S114" i="5" l="1"/>
  <c r="R114" i="5"/>
  <c r="T114" i="5"/>
  <c r="U114" i="5"/>
  <c r="AA114" i="5"/>
  <c r="Z114" i="5"/>
  <c r="C115" i="5"/>
  <c r="L115" i="5" s="1"/>
  <c r="F114" i="5"/>
  <c r="G114" i="5" s="1"/>
  <c r="Y114" i="5"/>
  <c r="X114" i="5"/>
  <c r="B254" i="5"/>
  <c r="E254" i="5"/>
  <c r="D254" i="5"/>
  <c r="A255" i="5"/>
  <c r="V114" i="5" l="1"/>
  <c r="W114" i="5"/>
  <c r="H115" i="5"/>
  <c r="I115" i="5"/>
  <c r="P115" i="5"/>
  <c r="AB115" i="5" s="1"/>
  <c r="AC115" i="5" s="1"/>
  <c r="J115" i="5"/>
  <c r="Q115" i="5"/>
  <c r="K115" i="5"/>
  <c r="E255" i="5"/>
  <c r="D255" i="5"/>
  <c r="B255" i="5"/>
  <c r="A256" i="5"/>
  <c r="U115" i="5" l="1"/>
  <c r="T115" i="5"/>
  <c r="R115" i="5"/>
  <c r="S115" i="5"/>
  <c r="C116" i="5"/>
  <c r="L116" i="5" s="1"/>
  <c r="AA115" i="5"/>
  <c r="Z115" i="5"/>
  <c r="F115" i="5"/>
  <c r="G115" i="5" s="1"/>
  <c r="X115" i="5"/>
  <c r="Y115" i="5"/>
  <c r="D256" i="5"/>
  <c r="B256" i="5"/>
  <c r="E256" i="5"/>
  <c r="A257" i="5"/>
  <c r="W115" i="5" l="1"/>
  <c r="V115" i="5"/>
  <c r="I116" i="5"/>
  <c r="Q116" i="5"/>
  <c r="K116" i="5"/>
  <c r="P116" i="5"/>
  <c r="AB116" i="5" s="1"/>
  <c r="AC116" i="5" s="1"/>
  <c r="J116" i="5"/>
  <c r="H116" i="5"/>
  <c r="B257" i="5"/>
  <c r="E257" i="5"/>
  <c r="D257" i="5"/>
  <c r="A258" i="5"/>
  <c r="R116" i="5" l="1"/>
  <c r="S116" i="5"/>
  <c r="Y116" i="5"/>
  <c r="X116" i="5"/>
  <c r="C117" i="5"/>
  <c r="L117" i="5" s="1"/>
  <c r="AA116" i="5"/>
  <c r="Z116" i="5"/>
  <c r="T116" i="5"/>
  <c r="U116" i="5"/>
  <c r="F116" i="5"/>
  <c r="G116" i="5" s="1"/>
  <c r="D258" i="5"/>
  <c r="B258" i="5"/>
  <c r="E258" i="5"/>
  <c r="A259" i="5"/>
  <c r="W116" i="5" l="1"/>
  <c r="V116" i="5"/>
  <c r="I117" i="5"/>
  <c r="P117" i="5"/>
  <c r="AB117" i="5" s="1"/>
  <c r="AC117" i="5" s="1"/>
  <c r="J117" i="5"/>
  <c r="Q117" i="5"/>
  <c r="H117" i="5"/>
  <c r="K117" i="5"/>
  <c r="B259" i="5"/>
  <c r="E259" i="5"/>
  <c r="D259" i="5"/>
  <c r="A260" i="5"/>
  <c r="F117" i="5" l="1"/>
  <c r="G117" i="5" s="1"/>
  <c r="Y117" i="5"/>
  <c r="X117" i="5"/>
  <c r="R117" i="5"/>
  <c r="S117" i="5"/>
  <c r="T117" i="5"/>
  <c r="U117" i="5"/>
  <c r="Z117" i="5"/>
  <c r="C118" i="5"/>
  <c r="L118" i="5" s="1"/>
  <c r="AA117" i="5"/>
  <c r="E260" i="5"/>
  <c r="B260" i="5"/>
  <c r="D260" i="5"/>
  <c r="A261" i="5"/>
  <c r="I118" i="5" l="1"/>
  <c r="J118" i="5"/>
  <c r="P118" i="5"/>
  <c r="AB118" i="5" s="1"/>
  <c r="AC118" i="5" s="1"/>
  <c r="Q118" i="5"/>
  <c r="H118" i="5"/>
  <c r="K118" i="5"/>
  <c r="W117" i="5"/>
  <c r="V117" i="5"/>
  <c r="E261" i="5"/>
  <c r="B261" i="5"/>
  <c r="D261" i="5"/>
  <c r="A262" i="5"/>
  <c r="X118" i="5" l="1"/>
  <c r="Y118" i="5"/>
  <c r="U118" i="5"/>
  <c r="T118" i="5"/>
  <c r="F118" i="5"/>
  <c r="G118" i="5" s="1"/>
  <c r="R118" i="5"/>
  <c r="S118" i="5"/>
  <c r="Z118" i="5"/>
  <c r="AA118" i="5"/>
  <c r="C119" i="5"/>
  <c r="L119" i="5" s="1"/>
  <c r="E262" i="5"/>
  <c r="D262" i="5"/>
  <c r="B262" i="5"/>
  <c r="A263" i="5"/>
  <c r="H119" i="5" l="1"/>
  <c r="F119" i="5" s="1"/>
  <c r="G119" i="5" s="1"/>
  <c r="J119" i="5"/>
  <c r="I119" i="5"/>
  <c r="Q119" i="5"/>
  <c r="P119" i="5"/>
  <c r="AB119" i="5" s="1"/>
  <c r="AC119" i="5" s="1"/>
  <c r="K119" i="5"/>
  <c r="W118" i="5"/>
  <c r="V118" i="5"/>
  <c r="E263" i="5"/>
  <c r="D263" i="5"/>
  <c r="B263" i="5"/>
  <c r="A264" i="5"/>
  <c r="V119" i="5" l="1"/>
  <c r="W119" i="5"/>
  <c r="U119" i="5"/>
  <c r="T119" i="5"/>
  <c r="C120" i="5"/>
  <c r="L120" i="5" s="1"/>
  <c r="AA119" i="5"/>
  <c r="Z119" i="5"/>
  <c r="S119" i="5"/>
  <c r="R119" i="5"/>
  <c r="Y119" i="5"/>
  <c r="X119" i="5"/>
  <c r="E264" i="5"/>
  <c r="B264" i="5"/>
  <c r="D264" i="5"/>
  <c r="A265" i="5"/>
  <c r="Q120" i="5" l="1"/>
  <c r="I120" i="5"/>
  <c r="P120" i="5"/>
  <c r="AB120" i="5" s="1"/>
  <c r="AC120" i="5" s="1"/>
  <c r="H120" i="5"/>
  <c r="F120" i="5" s="1"/>
  <c r="G120" i="5" s="1"/>
  <c r="K120" i="5"/>
  <c r="J120" i="5"/>
  <c r="D265" i="5"/>
  <c r="B265" i="5"/>
  <c r="E265" i="5"/>
  <c r="A266" i="5"/>
  <c r="W120" i="5" l="1"/>
  <c r="V120" i="5"/>
  <c r="R120" i="5"/>
  <c r="S120" i="5"/>
  <c r="T120" i="5"/>
  <c r="U120" i="5"/>
  <c r="Y120" i="5"/>
  <c r="X120" i="5"/>
  <c r="AA120" i="5"/>
  <c r="C121" i="5"/>
  <c r="L121" i="5" s="1"/>
  <c r="Z120" i="5"/>
  <c r="D266" i="5"/>
  <c r="B266" i="5"/>
  <c r="E266" i="5"/>
  <c r="A267" i="5"/>
  <c r="I121" i="5" l="1"/>
  <c r="K121" i="5"/>
  <c r="P121" i="5"/>
  <c r="AB121" i="5" s="1"/>
  <c r="AC121" i="5" s="1"/>
  <c r="Q121" i="5"/>
  <c r="H121" i="5"/>
  <c r="J121" i="5"/>
  <c r="D267" i="5"/>
  <c r="E267" i="5"/>
  <c r="B267" i="5"/>
  <c r="A268" i="5"/>
  <c r="R121" i="5" l="1"/>
  <c r="S121" i="5"/>
  <c r="T121" i="5"/>
  <c r="U121" i="5"/>
  <c r="F121" i="5"/>
  <c r="G121" i="5" s="1"/>
  <c r="X121" i="5"/>
  <c r="Y121" i="5"/>
  <c r="C122" i="5"/>
  <c r="L122" i="5" s="1"/>
  <c r="Z121" i="5"/>
  <c r="AA121" i="5"/>
  <c r="E268" i="5"/>
  <c r="D268" i="5"/>
  <c r="B268" i="5"/>
  <c r="A269" i="5"/>
  <c r="I122" i="5" l="1"/>
  <c r="Q122" i="5"/>
  <c r="P122" i="5"/>
  <c r="AB122" i="5" s="1"/>
  <c r="AC122" i="5" s="1"/>
  <c r="J122" i="5"/>
  <c r="H122" i="5"/>
  <c r="K122" i="5"/>
  <c r="V121" i="5"/>
  <c r="W121" i="5"/>
  <c r="B269" i="5"/>
  <c r="D269" i="5"/>
  <c r="E269" i="5"/>
  <c r="A270" i="5"/>
  <c r="U122" i="5" l="1"/>
  <c r="T122" i="5"/>
  <c r="X122" i="5"/>
  <c r="Y122" i="5"/>
  <c r="S122" i="5"/>
  <c r="R122" i="5"/>
  <c r="F122" i="5"/>
  <c r="G122" i="5" s="1"/>
  <c r="AA122" i="5"/>
  <c r="C123" i="5"/>
  <c r="L123" i="5" s="1"/>
  <c r="Z122" i="5"/>
  <c r="B270" i="5"/>
  <c r="D270" i="5"/>
  <c r="E270" i="5"/>
  <c r="A271" i="5"/>
  <c r="I123" i="5" l="1"/>
  <c r="Q123" i="5"/>
  <c r="H123" i="5"/>
  <c r="K123" i="5"/>
  <c r="J123" i="5"/>
  <c r="P123" i="5"/>
  <c r="AB123" i="5" s="1"/>
  <c r="AC123" i="5" s="1"/>
  <c r="V122" i="5"/>
  <c r="W122" i="5"/>
  <c r="B271" i="5"/>
  <c r="E271" i="5"/>
  <c r="D271" i="5"/>
  <c r="A272" i="5"/>
  <c r="R123" i="5" l="1"/>
  <c r="S123" i="5"/>
  <c r="F123" i="5"/>
  <c r="G123" i="5" s="1"/>
  <c r="X123" i="5"/>
  <c r="Y123" i="5"/>
  <c r="U123" i="5"/>
  <c r="T123" i="5"/>
  <c r="AA123" i="5"/>
  <c r="Z123" i="5"/>
  <c r="AE123" i="5" s="1"/>
  <c r="C124" i="5"/>
  <c r="L124" i="5" s="1"/>
  <c r="B272" i="5"/>
  <c r="E272" i="5"/>
  <c r="D272" i="5"/>
  <c r="A273" i="5"/>
  <c r="K124" i="5" l="1"/>
  <c r="I124" i="5"/>
  <c r="Q124" i="5"/>
  <c r="J124" i="5"/>
  <c r="P124" i="5"/>
  <c r="AB124" i="5" s="1"/>
  <c r="AC124" i="5" s="1"/>
  <c r="H124" i="5"/>
  <c r="W123" i="5"/>
  <c r="V123" i="5"/>
  <c r="E273" i="5"/>
  <c r="D273" i="5"/>
  <c r="B273" i="5"/>
  <c r="A274" i="5"/>
  <c r="Y124" i="5" l="1"/>
  <c r="X124" i="5"/>
  <c r="S124" i="5"/>
  <c r="R124" i="5"/>
  <c r="Z124" i="5"/>
  <c r="AA124" i="5"/>
  <c r="C125" i="5"/>
  <c r="L125" i="5" s="1"/>
  <c r="F124" i="5"/>
  <c r="G124" i="5" s="1"/>
  <c r="U124" i="5"/>
  <c r="T124" i="5"/>
  <c r="E274" i="5"/>
  <c r="D274" i="5"/>
  <c r="B274" i="5"/>
  <c r="A275" i="5"/>
  <c r="W124" i="5" l="1"/>
  <c r="V124" i="5"/>
  <c r="J125" i="5"/>
  <c r="I125" i="5"/>
  <c r="Q125" i="5"/>
  <c r="K125" i="5"/>
  <c r="H125" i="5"/>
  <c r="F125" i="5" s="1"/>
  <c r="G125" i="5" s="1"/>
  <c r="P125" i="5"/>
  <c r="AB125" i="5" s="1"/>
  <c r="AC125" i="5" s="1"/>
  <c r="D275" i="5"/>
  <c r="E275" i="5"/>
  <c r="B275" i="5"/>
  <c r="A276" i="5"/>
  <c r="V125" i="5" l="1"/>
  <c r="W125" i="5"/>
  <c r="Y125" i="5"/>
  <c r="X125" i="5"/>
  <c r="T125" i="5"/>
  <c r="U125" i="5"/>
  <c r="AA125" i="5"/>
  <c r="Z125" i="5"/>
  <c r="C126" i="5"/>
  <c r="L126" i="5" s="1"/>
  <c r="S125" i="5"/>
  <c r="R125" i="5"/>
  <c r="B276" i="5"/>
  <c r="E276" i="5"/>
  <c r="D276" i="5"/>
  <c r="A277" i="5"/>
  <c r="P126" i="5" l="1"/>
  <c r="AB126" i="5" s="1"/>
  <c r="AC126" i="5" s="1"/>
  <c r="Q126" i="5"/>
  <c r="H126" i="5"/>
  <c r="K126" i="5"/>
  <c r="I126" i="5"/>
  <c r="J126" i="5"/>
  <c r="E277" i="5"/>
  <c r="D277" i="5"/>
  <c r="B277" i="5"/>
  <c r="A278" i="5"/>
  <c r="T126" i="5" l="1"/>
  <c r="U126" i="5"/>
  <c r="AA126" i="5"/>
  <c r="Z126" i="5"/>
  <c r="C127" i="5"/>
  <c r="L127" i="5" s="1"/>
  <c r="S126" i="5"/>
  <c r="R126" i="5"/>
  <c r="F126" i="5"/>
  <c r="G126" i="5" s="1"/>
  <c r="X126" i="5"/>
  <c r="Y126" i="5"/>
  <c r="E278" i="5"/>
  <c r="D278" i="5"/>
  <c r="B278" i="5"/>
  <c r="A279" i="5"/>
  <c r="W126" i="5" l="1"/>
  <c r="V126" i="5"/>
  <c r="H127" i="5"/>
  <c r="Q127" i="5"/>
  <c r="P127" i="5"/>
  <c r="AB127" i="5" s="1"/>
  <c r="AC127" i="5" s="1"/>
  <c r="J127" i="5"/>
  <c r="I127" i="5"/>
  <c r="K127" i="5"/>
  <c r="D279" i="5"/>
  <c r="B279" i="5"/>
  <c r="E279" i="5"/>
  <c r="A280" i="5"/>
  <c r="AA127" i="5" l="1"/>
  <c r="C128" i="5"/>
  <c r="L128" i="5" s="1"/>
  <c r="Z127" i="5"/>
  <c r="S127" i="5"/>
  <c r="R127" i="5"/>
  <c r="F127" i="5"/>
  <c r="G127" i="5" s="1"/>
  <c r="Y127" i="5"/>
  <c r="X127" i="5"/>
  <c r="U127" i="5"/>
  <c r="T127" i="5"/>
  <c r="E280" i="5"/>
  <c r="D280" i="5"/>
  <c r="B280" i="5"/>
  <c r="A281" i="5"/>
  <c r="W127" i="5" l="1"/>
  <c r="V127" i="5"/>
  <c r="I128" i="5"/>
  <c r="Q128" i="5"/>
  <c r="P128" i="5"/>
  <c r="AB128" i="5" s="1"/>
  <c r="AC128" i="5" s="1"/>
  <c r="K128" i="5"/>
  <c r="J128" i="5"/>
  <c r="H128" i="5"/>
  <c r="E281" i="5"/>
  <c r="D281" i="5"/>
  <c r="B281" i="5"/>
  <c r="A282" i="5"/>
  <c r="F128" i="5" l="1"/>
  <c r="G128" i="5" s="1"/>
  <c r="Y128" i="5"/>
  <c r="X128" i="5"/>
  <c r="R128" i="5"/>
  <c r="S128" i="5"/>
  <c r="Z128" i="5"/>
  <c r="AA128" i="5"/>
  <c r="C129" i="5"/>
  <c r="L129" i="5" s="1"/>
  <c r="U128" i="5"/>
  <c r="T128" i="5"/>
  <c r="D282" i="5"/>
  <c r="E282" i="5"/>
  <c r="B282" i="5"/>
  <c r="A283" i="5"/>
  <c r="Q129" i="5" l="1"/>
  <c r="K129" i="5"/>
  <c r="J129" i="5"/>
  <c r="P129" i="5"/>
  <c r="AB129" i="5" s="1"/>
  <c r="AC129" i="5" s="1"/>
  <c r="H129" i="5"/>
  <c r="I129" i="5"/>
  <c r="V128" i="5"/>
  <c r="W128" i="5"/>
  <c r="E283" i="5"/>
  <c r="D283" i="5"/>
  <c r="B283" i="5"/>
  <c r="A284" i="5"/>
  <c r="AA129" i="5" l="1"/>
  <c r="Z129" i="5"/>
  <c r="C130" i="5"/>
  <c r="L130" i="5" s="1"/>
  <c r="S129" i="5"/>
  <c r="R129" i="5"/>
  <c r="F129" i="5"/>
  <c r="G129" i="5" s="1"/>
  <c r="X129" i="5"/>
  <c r="Y129" i="5"/>
  <c r="U129" i="5"/>
  <c r="T129" i="5"/>
  <c r="B284" i="5"/>
  <c r="E284" i="5"/>
  <c r="D284" i="5"/>
  <c r="A285" i="5"/>
  <c r="V129" i="5" l="1"/>
  <c r="W129" i="5"/>
  <c r="Q130" i="5"/>
  <c r="I130" i="5"/>
  <c r="P130" i="5"/>
  <c r="AB130" i="5" s="1"/>
  <c r="AC130" i="5" s="1"/>
  <c r="H130" i="5"/>
  <c r="J130" i="5"/>
  <c r="K130" i="5"/>
  <c r="B285" i="5"/>
  <c r="D285" i="5"/>
  <c r="E285" i="5"/>
  <c r="A286" i="5"/>
  <c r="F130" i="5" l="1"/>
  <c r="G130" i="5" s="1"/>
  <c r="Y130" i="5"/>
  <c r="X130" i="5"/>
  <c r="S130" i="5"/>
  <c r="R130" i="5"/>
  <c r="AA130" i="5"/>
  <c r="C131" i="5"/>
  <c r="L131" i="5" s="1"/>
  <c r="Z130" i="5"/>
  <c r="U130" i="5"/>
  <c r="T130" i="5"/>
  <c r="D286" i="5"/>
  <c r="E286" i="5"/>
  <c r="B286" i="5"/>
  <c r="A287" i="5"/>
  <c r="I131" i="5" l="1"/>
  <c r="K131" i="5"/>
  <c r="J131" i="5"/>
  <c r="Q131" i="5"/>
  <c r="P131" i="5"/>
  <c r="AB131" i="5" s="1"/>
  <c r="AC131" i="5" s="1"/>
  <c r="H131" i="5"/>
  <c r="V130" i="5"/>
  <c r="W130" i="5"/>
  <c r="E287" i="5"/>
  <c r="D287" i="5"/>
  <c r="B287" i="5"/>
  <c r="A288" i="5"/>
  <c r="Y131" i="5" l="1"/>
  <c r="X131" i="5"/>
  <c r="R131" i="5"/>
  <c r="S131" i="5"/>
  <c r="U131" i="5"/>
  <c r="T131" i="5"/>
  <c r="C132" i="5"/>
  <c r="L132" i="5" s="1"/>
  <c r="AA131" i="5"/>
  <c r="Z131" i="5"/>
  <c r="F131" i="5"/>
  <c r="G131" i="5" s="1"/>
  <c r="E288" i="5"/>
  <c r="D288" i="5"/>
  <c r="B288" i="5"/>
  <c r="A289" i="5"/>
  <c r="I132" i="5" l="1"/>
  <c r="J132" i="5"/>
  <c r="H132" i="5"/>
  <c r="F132" i="5" s="1"/>
  <c r="G132" i="5" s="1"/>
  <c r="Q132" i="5"/>
  <c r="K132" i="5"/>
  <c r="P132" i="5"/>
  <c r="AB132" i="5" s="1"/>
  <c r="AC132" i="5" s="1"/>
  <c r="V131" i="5"/>
  <c r="W131" i="5"/>
  <c r="B289" i="5"/>
  <c r="D289" i="5"/>
  <c r="E289" i="5"/>
  <c r="A290" i="5"/>
  <c r="V132" i="5" l="1"/>
  <c r="W132" i="5"/>
  <c r="X132" i="5"/>
  <c r="Y132" i="5"/>
  <c r="T132" i="5"/>
  <c r="U132" i="5"/>
  <c r="S132" i="5"/>
  <c r="R132" i="5"/>
  <c r="Z132" i="5"/>
  <c r="C133" i="5"/>
  <c r="L133" i="5" s="1"/>
  <c r="AA132" i="5"/>
  <c r="D290" i="5"/>
  <c r="E290" i="5"/>
  <c r="B290" i="5"/>
  <c r="A291" i="5"/>
  <c r="K133" i="5" l="1"/>
  <c r="I133" i="5"/>
  <c r="J133" i="5"/>
  <c r="H133" i="5"/>
  <c r="F133" i="5" s="1"/>
  <c r="G133" i="5" s="1"/>
  <c r="Q133" i="5"/>
  <c r="P133" i="5"/>
  <c r="AB133" i="5" s="1"/>
  <c r="AC133" i="5" s="1"/>
  <c r="D291" i="5"/>
  <c r="E291" i="5"/>
  <c r="B291" i="5"/>
  <c r="A292" i="5"/>
  <c r="W133" i="5" l="1"/>
  <c r="V133" i="5"/>
  <c r="S133" i="5"/>
  <c r="R133" i="5"/>
  <c r="X133" i="5"/>
  <c r="Y133" i="5"/>
  <c r="C134" i="5"/>
  <c r="L134" i="5" s="1"/>
  <c r="AA133" i="5"/>
  <c r="Z133" i="5"/>
  <c r="U133" i="5"/>
  <c r="T133" i="5"/>
  <c r="B292" i="5"/>
  <c r="E292" i="5"/>
  <c r="D292" i="5"/>
  <c r="A293" i="5"/>
  <c r="I134" i="5" l="1"/>
  <c r="J134" i="5"/>
  <c r="H134" i="5"/>
  <c r="Q134" i="5"/>
  <c r="P134" i="5"/>
  <c r="AB134" i="5" s="1"/>
  <c r="AC134" i="5" s="1"/>
  <c r="K134" i="5"/>
  <c r="E293" i="5"/>
  <c r="D293" i="5"/>
  <c r="B293" i="5"/>
  <c r="A294" i="5"/>
  <c r="T134" i="5" l="1"/>
  <c r="U134" i="5"/>
  <c r="Y134" i="5"/>
  <c r="X134" i="5"/>
  <c r="F134" i="5"/>
  <c r="G134" i="5" s="1"/>
  <c r="S134" i="5"/>
  <c r="R134" i="5"/>
  <c r="Z134" i="5"/>
  <c r="AA134" i="5"/>
  <c r="C135" i="5"/>
  <c r="L135" i="5" s="1"/>
  <c r="D294" i="5"/>
  <c r="B294" i="5"/>
  <c r="E294" i="5"/>
  <c r="A295" i="5"/>
  <c r="H135" i="5" l="1"/>
  <c r="K135" i="5"/>
  <c r="I135" i="5"/>
  <c r="Q135" i="5"/>
  <c r="J135" i="5"/>
  <c r="P135" i="5"/>
  <c r="AB135" i="5" s="1"/>
  <c r="AC135" i="5" s="1"/>
  <c r="W134" i="5"/>
  <c r="V134" i="5"/>
  <c r="E295" i="5"/>
  <c r="D295" i="5"/>
  <c r="B295" i="5"/>
  <c r="A296" i="5"/>
  <c r="AA135" i="5" l="1"/>
  <c r="C136" i="5"/>
  <c r="L136" i="5" s="1"/>
  <c r="Z135" i="5"/>
  <c r="AE135" i="5" s="1"/>
  <c r="T135" i="5"/>
  <c r="U135" i="5"/>
  <c r="S135" i="5"/>
  <c r="R135" i="5"/>
  <c r="F135" i="5"/>
  <c r="G135" i="5" s="1"/>
  <c r="Y135" i="5"/>
  <c r="X135" i="5"/>
  <c r="B296" i="5"/>
  <c r="E296" i="5"/>
  <c r="D296" i="5"/>
  <c r="A297" i="5"/>
  <c r="V135" i="5" l="1"/>
  <c r="W135" i="5"/>
  <c r="I136" i="5"/>
  <c r="J136" i="5"/>
  <c r="Q136" i="5"/>
  <c r="K136" i="5"/>
  <c r="P136" i="5"/>
  <c r="AB136" i="5" s="1"/>
  <c r="AC136" i="5" s="1"/>
  <c r="H136" i="5"/>
  <c r="D297" i="5"/>
  <c r="E297" i="5"/>
  <c r="B297" i="5"/>
  <c r="A298" i="5"/>
  <c r="X136" i="5" l="1"/>
  <c r="Y136" i="5"/>
  <c r="S136" i="5"/>
  <c r="R136" i="5"/>
  <c r="F136" i="5"/>
  <c r="G136" i="5" s="1"/>
  <c r="U136" i="5"/>
  <c r="T136" i="5"/>
  <c r="AA136" i="5"/>
  <c r="Z136" i="5"/>
  <c r="C137" i="5"/>
  <c r="L137" i="5" s="1"/>
  <c r="D298" i="5"/>
  <c r="B298" i="5"/>
  <c r="E298" i="5"/>
  <c r="A299" i="5"/>
  <c r="K137" i="5" l="1"/>
  <c r="P137" i="5"/>
  <c r="AB137" i="5" s="1"/>
  <c r="AC137" i="5" s="1"/>
  <c r="J137" i="5"/>
  <c r="I137" i="5"/>
  <c r="H137" i="5"/>
  <c r="Q137" i="5"/>
  <c r="W136" i="5"/>
  <c r="V136" i="5"/>
  <c r="D299" i="5"/>
  <c r="E299" i="5"/>
  <c r="B299" i="5"/>
  <c r="A300" i="5"/>
  <c r="AA137" i="5" l="1"/>
  <c r="C138" i="5"/>
  <c r="L138" i="5" s="1"/>
  <c r="Z137" i="5"/>
  <c r="R137" i="5"/>
  <c r="S137" i="5"/>
  <c r="F137" i="5"/>
  <c r="G137" i="5" s="1"/>
  <c r="X137" i="5"/>
  <c r="Y137" i="5"/>
  <c r="U137" i="5"/>
  <c r="T137" i="5"/>
  <c r="E300" i="5"/>
  <c r="D300" i="5"/>
  <c r="B300" i="5"/>
  <c r="A301" i="5"/>
  <c r="W137" i="5" l="1"/>
  <c r="V137" i="5"/>
  <c r="J138" i="5"/>
  <c r="H138" i="5"/>
  <c r="F138" i="5" s="1"/>
  <c r="G138" i="5" s="1"/>
  <c r="I138" i="5"/>
  <c r="Q138" i="5"/>
  <c r="K138" i="5"/>
  <c r="P138" i="5"/>
  <c r="AB138" i="5" s="1"/>
  <c r="AC138" i="5" s="1"/>
  <c r="B301" i="5"/>
  <c r="D301" i="5"/>
  <c r="E301" i="5"/>
  <c r="A302" i="5"/>
  <c r="T138" i="5" l="1"/>
  <c r="U138" i="5"/>
  <c r="R138" i="5"/>
  <c r="S138" i="5"/>
  <c r="W138" i="5"/>
  <c r="V138" i="5"/>
  <c r="Z138" i="5"/>
  <c r="C139" i="5"/>
  <c r="L139" i="5" s="1"/>
  <c r="AA138" i="5"/>
  <c r="X138" i="5"/>
  <c r="Y138" i="5"/>
  <c r="B302" i="5"/>
  <c r="D302" i="5"/>
  <c r="E302" i="5"/>
  <c r="A303" i="5"/>
  <c r="I139" i="5" l="1"/>
  <c r="K139" i="5"/>
  <c r="Q139" i="5"/>
  <c r="J139" i="5"/>
  <c r="P139" i="5"/>
  <c r="AB139" i="5" s="1"/>
  <c r="AC139" i="5" s="1"/>
  <c r="H139" i="5"/>
  <c r="F139" i="5" s="1"/>
  <c r="G139" i="5" s="1"/>
  <c r="E303" i="5"/>
  <c r="B303" i="5"/>
  <c r="D303" i="5"/>
  <c r="A304" i="5"/>
  <c r="Y139" i="5" l="1"/>
  <c r="X139" i="5"/>
  <c r="V139" i="5"/>
  <c r="W139" i="5"/>
  <c r="R139" i="5"/>
  <c r="S139" i="5"/>
  <c r="U139" i="5"/>
  <c r="T139" i="5"/>
  <c r="C140" i="5"/>
  <c r="L140" i="5" s="1"/>
  <c r="AA139" i="5"/>
  <c r="Z139" i="5"/>
  <c r="E304" i="5"/>
  <c r="D304" i="5"/>
  <c r="B304" i="5"/>
  <c r="A305" i="5"/>
  <c r="I140" i="5" l="1"/>
  <c r="H140" i="5"/>
  <c r="Q140" i="5"/>
  <c r="K140" i="5"/>
  <c r="J140" i="5"/>
  <c r="P140" i="5"/>
  <c r="AB140" i="5" s="1"/>
  <c r="AC140" i="5" s="1"/>
  <c r="D305" i="5"/>
  <c r="E305" i="5"/>
  <c r="B305" i="5"/>
  <c r="A306" i="5"/>
  <c r="S140" i="5" l="1"/>
  <c r="R140" i="5"/>
  <c r="F140" i="5"/>
  <c r="G140" i="5" s="1"/>
  <c r="X140" i="5"/>
  <c r="Y140" i="5"/>
  <c r="T140" i="5"/>
  <c r="U140" i="5"/>
  <c r="C141" i="5"/>
  <c r="L141" i="5" s="1"/>
  <c r="AA140" i="5"/>
  <c r="Z140" i="5"/>
  <c r="E306" i="5"/>
  <c r="D306" i="5"/>
  <c r="B306" i="5"/>
  <c r="A307" i="5"/>
  <c r="I141" i="5" l="1"/>
  <c r="J141" i="5"/>
  <c r="Q141" i="5"/>
  <c r="P141" i="5"/>
  <c r="AB141" i="5" s="1"/>
  <c r="AC141" i="5" s="1"/>
  <c r="K141" i="5"/>
  <c r="H141" i="5"/>
  <c r="V140" i="5"/>
  <c r="W140" i="5"/>
  <c r="B307" i="5"/>
  <c r="D307" i="5"/>
  <c r="E307" i="5"/>
  <c r="A308" i="5"/>
  <c r="U141" i="5" l="1"/>
  <c r="T141" i="5"/>
  <c r="F141" i="5"/>
  <c r="G141" i="5" s="1"/>
  <c r="X141" i="5"/>
  <c r="Y141" i="5"/>
  <c r="S141" i="5"/>
  <c r="R141" i="5"/>
  <c r="AA141" i="5"/>
  <c r="Z141" i="5"/>
  <c r="C142" i="5"/>
  <c r="L142" i="5" s="1"/>
  <c r="E308" i="5"/>
  <c r="B308" i="5"/>
  <c r="D308" i="5"/>
  <c r="A309" i="5"/>
  <c r="Q142" i="5" l="1"/>
  <c r="H142" i="5"/>
  <c r="I142" i="5"/>
  <c r="P142" i="5"/>
  <c r="AB142" i="5" s="1"/>
  <c r="AC142" i="5" s="1"/>
  <c r="J142" i="5"/>
  <c r="K142" i="5"/>
  <c r="W141" i="5"/>
  <c r="V141" i="5"/>
  <c r="B309" i="5"/>
  <c r="E309" i="5"/>
  <c r="D309" i="5"/>
  <c r="A310" i="5"/>
  <c r="U142" i="5" l="1"/>
  <c r="T142" i="5"/>
  <c r="S142" i="5"/>
  <c r="R142" i="5"/>
  <c r="F142" i="5"/>
  <c r="G142" i="5" s="1"/>
  <c r="Y142" i="5"/>
  <c r="X142" i="5"/>
  <c r="C143" i="5"/>
  <c r="L143" i="5" s="1"/>
  <c r="AA142" i="5"/>
  <c r="Z142" i="5"/>
  <c r="B310" i="5"/>
  <c r="E310" i="5"/>
  <c r="D310" i="5"/>
  <c r="A311" i="5"/>
  <c r="H143" i="5" l="1"/>
  <c r="F143" i="5" s="1"/>
  <c r="G143" i="5" s="1"/>
  <c r="Q143" i="5"/>
  <c r="P143" i="5"/>
  <c r="AB143" i="5" s="1"/>
  <c r="AC143" i="5" s="1"/>
  <c r="K143" i="5"/>
  <c r="I143" i="5"/>
  <c r="J143" i="5"/>
  <c r="W142" i="5"/>
  <c r="V142" i="5"/>
  <c r="E311" i="5"/>
  <c r="D311" i="5"/>
  <c r="B311" i="5"/>
  <c r="A312" i="5"/>
  <c r="U143" i="5" l="1"/>
  <c r="T143" i="5"/>
  <c r="S143" i="5"/>
  <c r="R143" i="5"/>
  <c r="C144" i="5"/>
  <c r="L144" i="5" s="1"/>
  <c r="AA143" i="5"/>
  <c r="Z143" i="5"/>
  <c r="W143" i="5"/>
  <c r="V143" i="5"/>
  <c r="X143" i="5"/>
  <c r="Y143" i="5"/>
  <c r="B312" i="5"/>
  <c r="D312" i="5"/>
  <c r="E312" i="5"/>
  <c r="A313" i="5"/>
  <c r="Q144" i="5" l="1"/>
  <c r="I144" i="5"/>
  <c r="J144" i="5"/>
  <c r="K144" i="5"/>
  <c r="P144" i="5"/>
  <c r="AB144" i="5" s="1"/>
  <c r="AC144" i="5" s="1"/>
  <c r="H144" i="5"/>
  <c r="D313" i="5"/>
  <c r="E313" i="5"/>
  <c r="B313" i="5"/>
  <c r="A314" i="5"/>
  <c r="Y144" i="5" l="1"/>
  <c r="X144" i="5"/>
  <c r="AA144" i="5"/>
  <c r="Z144" i="5"/>
  <c r="C145" i="5"/>
  <c r="L145" i="5" s="1"/>
  <c r="S144" i="5"/>
  <c r="R144" i="5"/>
  <c r="U144" i="5"/>
  <c r="T144" i="5"/>
  <c r="F144" i="5"/>
  <c r="G144" i="5" s="1"/>
  <c r="E314" i="5"/>
  <c r="D314" i="5"/>
  <c r="B314" i="5"/>
  <c r="A315" i="5"/>
  <c r="K145" i="5" l="1"/>
  <c r="Q145" i="5"/>
  <c r="I145" i="5"/>
  <c r="P145" i="5"/>
  <c r="AB145" i="5" s="1"/>
  <c r="AC145" i="5" s="1"/>
  <c r="H145" i="5"/>
  <c r="J145" i="5"/>
  <c r="W144" i="5"/>
  <c r="V144" i="5"/>
  <c r="E315" i="5"/>
  <c r="D315" i="5"/>
  <c r="B315" i="5"/>
  <c r="A316" i="5"/>
  <c r="F145" i="5" l="1"/>
  <c r="G145" i="5" s="1"/>
  <c r="X145" i="5"/>
  <c r="Y145" i="5"/>
  <c r="S145" i="5"/>
  <c r="R145" i="5"/>
  <c r="Z145" i="5"/>
  <c r="AA145" i="5"/>
  <c r="C146" i="5"/>
  <c r="L146" i="5" s="1"/>
  <c r="U145" i="5"/>
  <c r="T145" i="5"/>
  <c r="E316" i="5"/>
  <c r="B316" i="5"/>
  <c r="D316" i="5"/>
  <c r="A317" i="5"/>
  <c r="H146" i="5" l="1"/>
  <c r="F146" i="5" s="1"/>
  <c r="G146" i="5" s="1"/>
  <c r="K146" i="5"/>
  <c r="Q146" i="5"/>
  <c r="I146" i="5"/>
  <c r="P146" i="5"/>
  <c r="AB146" i="5" s="1"/>
  <c r="AC146" i="5" s="1"/>
  <c r="J146" i="5"/>
  <c r="V145" i="5"/>
  <c r="W145" i="5"/>
  <c r="D317" i="5"/>
  <c r="E317" i="5"/>
  <c r="B317" i="5"/>
  <c r="A318" i="5"/>
  <c r="T146" i="5" l="1"/>
  <c r="U146" i="5"/>
  <c r="S146" i="5"/>
  <c r="R146" i="5"/>
  <c r="AA146" i="5"/>
  <c r="Z146" i="5"/>
  <c r="C147" i="5"/>
  <c r="L147" i="5" s="1"/>
  <c r="V146" i="5"/>
  <c r="W146" i="5"/>
  <c r="X146" i="5"/>
  <c r="Y146" i="5"/>
  <c r="D318" i="5"/>
  <c r="B318" i="5"/>
  <c r="E318" i="5"/>
  <c r="A319" i="5"/>
  <c r="J147" i="5" l="1"/>
  <c r="K147" i="5"/>
  <c r="Q147" i="5"/>
  <c r="P147" i="5"/>
  <c r="AB147" i="5" s="1"/>
  <c r="AC147" i="5" s="1"/>
  <c r="H147" i="5"/>
  <c r="I147" i="5"/>
  <c r="B319" i="5"/>
  <c r="E319" i="5"/>
  <c r="D319" i="5"/>
  <c r="A320" i="5"/>
  <c r="U147" i="5" l="1"/>
  <c r="T147" i="5"/>
  <c r="C148" i="5"/>
  <c r="L148" i="5" s="1"/>
  <c r="AA147" i="5"/>
  <c r="Z147" i="5"/>
  <c r="AE147" i="5" s="1"/>
  <c r="F147" i="5"/>
  <c r="G147" i="5" s="1"/>
  <c r="X147" i="5"/>
  <c r="Y147" i="5"/>
  <c r="R147" i="5"/>
  <c r="S147" i="5"/>
  <c r="E320" i="5"/>
  <c r="D320" i="5"/>
  <c r="B320" i="5"/>
  <c r="A321" i="5"/>
  <c r="H148" i="5" l="1"/>
  <c r="F148" i="5" s="1"/>
  <c r="G148" i="5" s="1"/>
  <c r="I148" i="5"/>
  <c r="P148" i="5"/>
  <c r="AB148" i="5" s="1"/>
  <c r="AC148" i="5" s="1"/>
  <c r="J148" i="5"/>
  <c r="Q148" i="5"/>
  <c r="K148" i="5"/>
  <c r="W147" i="5"/>
  <c r="V147" i="5"/>
  <c r="E321" i="5"/>
  <c r="B321" i="5"/>
  <c r="D321" i="5"/>
  <c r="A322" i="5"/>
  <c r="U148" i="5" l="1"/>
  <c r="T148" i="5"/>
  <c r="Z148" i="5"/>
  <c r="C149" i="5"/>
  <c r="L149" i="5" s="1"/>
  <c r="AA148" i="5"/>
  <c r="W148" i="5"/>
  <c r="V148" i="5"/>
  <c r="S148" i="5"/>
  <c r="R148" i="5"/>
  <c r="Y148" i="5"/>
  <c r="X148" i="5"/>
  <c r="E322" i="5"/>
  <c r="B322" i="5"/>
  <c r="D322" i="5"/>
  <c r="A323" i="5"/>
  <c r="I149" i="5" l="1"/>
  <c r="H149" i="5"/>
  <c r="Q149" i="5"/>
  <c r="J149" i="5"/>
  <c r="P149" i="5"/>
  <c r="AB149" i="5" s="1"/>
  <c r="AC149" i="5" s="1"/>
  <c r="K149" i="5"/>
  <c r="B323" i="5"/>
  <c r="E323" i="5"/>
  <c r="D323" i="5"/>
  <c r="A324" i="5"/>
  <c r="T149" i="5" l="1"/>
  <c r="U149" i="5"/>
  <c r="S149" i="5"/>
  <c r="R149" i="5"/>
  <c r="F149" i="5"/>
  <c r="G149" i="5" s="1"/>
  <c r="Y149" i="5"/>
  <c r="X149" i="5"/>
  <c r="AA149" i="5"/>
  <c r="C150" i="5"/>
  <c r="L150" i="5" s="1"/>
  <c r="Z149" i="5"/>
  <c r="D324" i="5"/>
  <c r="E324" i="5"/>
  <c r="B324" i="5"/>
  <c r="A325" i="5"/>
  <c r="H150" i="5" l="1"/>
  <c r="Q150" i="5"/>
  <c r="J150" i="5"/>
  <c r="F150" i="5"/>
  <c r="G150" i="5" s="1"/>
  <c r="I150" i="5"/>
  <c r="K150" i="5"/>
  <c r="P150" i="5"/>
  <c r="AB150" i="5" s="1"/>
  <c r="AC150" i="5" s="1"/>
  <c r="W149" i="5"/>
  <c r="V149" i="5"/>
  <c r="B325" i="5"/>
  <c r="D325" i="5"/>
  <c r="E325" i="5"/>
  <c r="A326" i="5"/>
  <c r="S150" i="5" l="1"/>
  <c r="R150" i="5"/>
  <c r="U150" i="5"/>
  <c r="T150" i="5"/>
  <c r="C151" i="5"/>
  <c r="L151" i="5" s="1"/>
  <c r="AA150" i="5"/>
  <c r="Z150" i="5"/>
  <c r="V150" i="5"/>
  <c r="W150" i="5"/>
  <c r="X150" i="5"/>
  <c r="Y150" i="5"/>
  <c r="D326" i="5"/>
  <c r="E326" i="5"/>
  <c r="B326" i="5"/>
  <c r="A327" i="5"/>
  <c r="I151" i="5" l="1"/>
  <c r="P151" i="5"/>
  <c r="AB151" i="5" s="1"/>
  <c r="AC151" i="5" s="1"/>
  <c r="Q151" i="5"/>
  <c r="H151" i="5"/>
  <c r="F151" i="5" s="1"/>
  <c r="G151" i="5" s="1"/>
  <c r="K151" i="5"/>
  <c r="J151" i="5"/>
  <c r="E327" i="5"/>
  <c r="D327" i="5"/>
  <c r="B327" i="5"/>
  <c r="A328" i="5"/>
  <c r="R151" i="5" l="1"/>
  <c r="S151" i="5"/>
  <c r="W151" i="5"/>
  <c r="V151" i="5"/>
  <c r="T151" i="5"/>
  <c r="U151" i="5"/>
  <c r="Y151" i="5"/>
  <c r="X151" i="5"/>
  <c r="AA151" i="5"/>
  <c r="C152" i="5"/>
  <c r="L152" i="5" s="1"/>
  <c r="Z151" i="5"/>
  <c r="E328" i="5"/>
  <c r="D328" i="5"/>
  <c r="B328" i="5"/>
  <c r="A329" i="5"/>
  <c r="K152" i="5" l="1"/>
  <c r="Q152" i="5"/>
  <c r="J152" i="5"/>
  <c r="P152" i="5"/>
  <c r="AB152" i="5" s="1"/>
  <c r="AC152" i="5" s="1"/>
  <c r="I152" i="5"/>
  <c r="H152" i="5"/>
  <c r="B329" i="5"/>
  <c r="E329" i="5"/>
  <c r="D329" i="5"/>
  <c r="A330" i="5"/>
  <c r="X152" i="5" l="1"/>
  <c r="Y152" i="5"/>
  <c r="R152" i="5"/>
  <c r="S152" i="5"/>
  <c r="F152" i="5"/>
  <c r="G152" i="5" s="1"/>
  <c r="C153" i="5"/>
  <c r="L153" i="5" s="1"/>
  <c r="Z152" i="5"/>
  <c r="AA152" i="5"/>
  <c r="T152" i="5"/>
  <c r="U152" i="5"/>
  <c r="B330" i="5"/>
  <c r="E330" i="5"/>
  <c r="D330" i="5"/>
  <c r="A331" i="5"/>
  <c r="W152" i="5" l="1"/>
  <c r="V152" i="5"/>
  <c r="J153" i="5"/>
  <c r="Q153" i="5"/>
  <c r="K153" i="5"/>
  <c r="P153" i="5"/>
  <c r="AB153" i="5" s="1"/>
  <c r="AC153" i="5" s="1"/>
  <c r="H153" i="5"/>
  <c r="I153" i="5"/>
  <c r="E331" i="5"/>
  <c r="B331" i="5"/>
  <c r="D331" i="5"/>
  <c r="A332" i="5"/>
  <c r="X153" i="5" l="1"/>
  <c r="Y153" i="5"/>
  <c r="Z153" i="5"/>
  <c r="C154" i="5"/>
  <c r="L154" i="5" s="1"/>
  <c r="AA153" i="5"/>
  <c r="T153" i="5"/>
  <c r="U153" i="5"/>
  <c r="F153" i="5"/>
  <c r="G153" i="5" s="1"/>
  <c r="R153" i="5"/>
  <c r="S153" i="5"/>
  <c r="E332" i="5"/>
  <c r="B332" i="5"/>
  <c r="D332" i="5"/>
  <c r="A333" i="5"/>
  <c r="V153" i="5" l="1"/>
  <c r="W153" i="5"/>
  <c r="I154" i="5"/>
  <c r="P154" i="5"/>
  <c r="AB154" i="5" s="1"/>
  <c r="AC154" i="5" s="1"/>
  <c r="K154" i="5"/>
  <c r="Q154" i="5"/>
  <c r="J154" i="5"/>
  <c r="H154" i="5"/>
  <c r="F154" i="5" s="1"/>
  <c r="G154" i="5" s="1"/>
  <c r="D333" i="5"/>
  <c r="B333" i="5"/>
  <c r="E333" i="5"/>
  <c r="A334" i="5"/>
  <c r="W154" i="5" l="1"/>
  <c r="V154" i="5"/>
  <c r="X154" i="5"/>
  <c r="Y154" i="5"/>
  <c r="T154" i="5"/>
  <c r="U154" i="5"/>
  <c r="S154" i="5"/>
  <c r="R154" i="5"/>
  <c r="Z154" i="5"/>
  <c r="AA154" i="5"/>
  <c r="C155" i="5"/>
  <c r="L155" i="5" s="1"/>
  <c r="E334" i="5"/>
  <c r="D334" i="5"/>
  <c r="B334" i="5"/>
  <c r="A335" i="5"/>
  <c r="J155" i="5" l="1"/>
  <c r="Q155" i="5"/>
  <c r="I155" i="5"/>
  <c r="K155" i="5"/>
  <c r="P155" i="5"/>
  <c r="AB155" i="5" s="1"/>
  <c r="AC155" i="5" s="1"/>
  <c r="H155" i="5"/>
  <c r="D335" i="5"/>
  <c r="B335" i="5"/>
  <c r="E335" i="5"/>
  <c r="A336" i="5"/>
  <c r="U155" i="5" l="1"/>
  <c r="T155" i="5"/>
  <c r="Z155" i="5"/>
  <c r="AA155" i="5"/>
  <c r="C156" i="5"/>
  <c r="L156" i="5" s="1"/>
  <c r="X155" i="5"/>
  <c r="Y155" i="5"/>
  <c r="F155" i="5"/>
  <c r="G155" i="5" s="1"/>
  <c r="S155" i="5"/>
  <c r="R155" i="5"/>
  <c r="E336" i="5"/>
  <c r="B336" i="5"/>
  <c r="D336" i="5"/>
  <c r="A337" i="5"/>
  <c r="V155" i="5" l="1"/>
  <c r="W155" i="5"/>
  <c r="H156" i="5"/>
  <c r="F156" i="5"/>
  <c r="G156" i="5" s="1"/>
  <c r="K156" i="5"/>
  <c r="I156" i="5"/>
  <c r="P156" i="5"/>
  <c r="AB156" i="5" s="1"/>
  <c r="AC156" i="5" s="1"/>
  <c r="J156" i="5"/>
  <c r="Q156" i="5"/>
  <c r="B337" i="5"/>
  <c r="D337" i="5"/>
  <c r="E337" i="5"/>
  <c r="A338" i="5"/>
  <c r="S156" i="5" l="1"/>
  <c r="R156" i="5"/>
  <c r="AA156" i="5"/>
  <c r="Z156" i="5"/>
  <c r="C157" i="5"/>
  <c r="L157" i="5" s="1"/>
  <c r="T156" i="5"/>
  <c r="U156" i="5"/>
  <c r="W156" i="5"/>
  <c r="V156" i="5"/>
  <c r="X156" i="5"/>
  <c r="Y156" i="5"/>
  <c r="E338" i="5"/>
  <c r="D338" i="5"/>
  <c r="B338" i="5"/>
  <c r="A339" i="5"/>
  <c r="I157" i="5" l="1"/>
  <c r="H157" i="5"/>
  <c r="P157" i="5"/>
  <c r="AB157" i="5" s="1"/>
  <c r="AC157" i="5" s="1"/>
  <c r="J157" i="5"/>
  <c r="K157" i="5"/>
  <c r="Q157" i="5"/>
  <c r="D339" i="5"/>
  <c r="B339" i="5"/>
  <c r="E339" i="5"/>
  <c r="A340" i="5"/>
  <c r="U157" i="5" l="1"/>
  <c r="T157" i="5"/>
  <c r="R157" i="5"/>
  <c r="S157" i="5"/>
  <c r="F157" i="5"/>
  <c r="G157" i="5" s="1"/>
  <c r="Y157" i="5"/>
  <c r="X157" i="5"/>
  <c r="Z157" i="5"/>
  <c r="AA157" i="5"/>
  <c r="C158" i="5"/>
  <c r="L158" i="5" s="1"/>
  <c r="B340" i="5"/>
  <c r="D340" i="5"/>
  <c r="E340" i="5"/>
  <c r="A341" i="5"/>
  <c r="K158" i="5" l="1"/>
  <c r="P158" i="5"/>
  <c r="AB158" i="5" s="1"/>
  <c r="AC158" i="5" s="1"/>
  <c r="H158" i="5"/>
  <c r="F158" i="5" s="1"/>
  <c r="G158" i="5" s="1"/>
  <c r="Q158" i="5"/>
  <c r="J158" i="5"/>
  <c r="I158" i="5"/>
  <c r="V157" i="5"/>
  <c r="W157" i="5"/>
  <c r="E341" i="5"/>
  <c r="B341" i="5"/>
  <c r="D341" i="5"/>
  <c r="A342" i="5"/>
  <c r="S158" i="5" l="1"/>
  <c r="R158" i="5"/>
  <c r="W158" i="5"/>
  <c r="V158" i="5"/>
  <c r="Z158" i="5"/>
  <c r="AA158" i="5"/>
  <c r="C159" i="5"/>
  <c r="L159" i="5" s="1"/>
  <c r="Y158" i="5"/>
  <c r="X158" i="5"/>
  <c r="U158" i="5"/>
  <c r="T158" i="5"/>
  <c r="D342" i="5"/>
  <c r="B342" i="5"/>
  <c r="E342" i="5"/>
  <c r="A343" i="5"/>
  <c r="I159" i="5" l="1"/>
  <c r="H159" i="5"/>
  <c r="F159" i="5" s="1"/>
  <c r="G159" i="5" s="1"/>
  <c r="K159" i="5"/>
  <c r="Q159" i="5"/>
  <c r="P159" i="5"/>
  <c r="AB159" i="5" s="1"/>
  <c r="AC159" i="5" s="1"/>
  <c r="J159" i="5"/>
  <c r="D343" i="5"/>
  <c r="B343" i="5"/>
  <c r="E343" i="5"/>
  <c r="A344" i="5"/>
  <c r="S159" i="5" l="1"/>
  <c r="R159" i="5"/>
  <c r="T159" i="5"/>
  <c r="U159" i="5"/>
  <c r="Y159" i="5"/>
  <c r="X159" i="5"/>
  <c r="V159" i="5"/>
  <c r="W159" i="5"/>
  <c r="Z159" i="5"/>
  <c r="AE159" i="5" s="1"/>
  <c r="AA159" i="5"/>
  <c r="C160" i="5"/>
  <c r="L160" i="5" s="1"/>
  <c r="D344" i="5"/>
  <c r="E344" i="5"/>
  <c r="B344" i="5"/>
  <c r="A345" i="5"/>
  <c r="H160" i="5" l="1"/>
  <c r="F160" i="5" s="1"/>
  <c r="G160" i="5" s="1"/>
  <c r="I160" i="5"/>
  <c r="J160" i="5"/>
  <c r="Q160" i="5"/>
  <c r="P160" i="5"/>
  <c r="AB160" i="5" s="1"/>
  <c r="AC160" i="5" s="1"/>
  <c r="K160" i="5"/>
  <c r="D345" i="5"/>
  <c r="E345" i="5"/>
  <c r="B345" i="5"/>
  <c r="A346" i="5"/>
  <c r="T160" i="5" l="1"/>
  <c r="U160" i="5"/>
  <c r="V160" i="5"/>
  <c r="W160" i="5"/>
  <c r="S160" i="5"/>
  <c r="R160" i="5"/>
  <c r="AA160" i="5"/>
  <c r="C161" i="5"/>
  <c r="L161" i="5" s="1"/>
  <c r="Z160" i="5"/>
  <c r="X160" i="5"/>
  <c r="Y160" i="5"/>
  <c r="B346" i="5"/>
  <c r="D346" i="5"/>
  <c r="E346" i="5"/>
  <c r="A347" i="5"/>
  <c r="H161" i="5" l="1"/>
  <c r="I161" i="5"/>
  <c r="Q161" i="5"/>
  <c r="P161" i="5"/>
  <c r="AB161" i="5" s="1"/>
  <c r="AC161" i="5" s="1"/>
  <c r="K161" i="5"/>
  <c r="J161" i="5"/>
  <c r="F161" i="5"/>
  <c r="G161" i="5" s="1"/>
  <c r="D347" i="5"/>
  <c r="B347" i="5"/>
  <c r="E347" i="5"/>
  <c r="A348" i="5"/>
  <c r="V161" i="5" l="1"/>
  <c r="W161" i="5"/>
  <c r="R161" i="5"/>
  <c r="S161" i="5"/>
  <c r="X161" i="5"/>
  <c r="Y161" i="5"/>
  <c r="U161" i="5"/>
  <c r="T161" i="5"/>
  <c r="Z161" i="5"/>
  <c r="AA161" i="5"/>
  <c r="C162" i="5"/>
  <c r="L162" i="5" s="1"/>
  <c r="D348" i="5"/>
  <c r="B348" i="5"/>
  <c r="E348" i="5"/>
  <c r="A349" i="5"/>
  <c r="Q162" i="5" l="1"/>
  <c r="K162" i="5"/>
  <c r="P162" i="5"/>
  <c r="AB162" i="5" s="1"/>
  <c r="AC162" i="5" s="1"/>
  <c r="J162" i="5"/>
  <c r="I162" i="5"/>
  <c r="H162" i="5"/>
  <c r="F162" i="5" s="1"/>
  <c r="G162" i="5" s="1"/>
  <c r="D349" i="5"/>
  <c r="E349" i="5"/>
  <c r="B349" i="5"/>
  <c r="A350" i="5"/>
  <c r="Y162" i="5" l="1"/>
  <c r="X162" i="5"/>
  <c r="C163" i="5"/>
  <c r="L163" i="5" s="1"/>
  <c r="AA162" i="5"/>
  <c r="Z162" i="5"/>
  <c r="W162" i="5"/>
  <c r="V162" i="5"/>
  <c r="T162" i="5"/>
  <c r="U162" i="5"/>
  <c r="R162" i="5"/>
  <c r="S162" i="5"/>
  <c r="B350" i="5"/>
  <c r="E350" i="5"/>
  <c r="D350" i="5"/>
  <c r="A351" i="5"/>
  <c r="I163" i="5" l="1"/>
  <c r="K163" i="5"/>
  <c r="Q163" i="5"/>
  <c r="P163" i="5"/>
  <c r="AB163" i="5" s="1"/>
  <c r="AC163" i="5" s="1"/>
  <c r="J163" i="5"/>
  <c r="H163" i="5"/>
  <c r="F163" i="5" s="1"/>
  <c r="G163" i="5" s="1"/>
  <c r="B351" i="5"/>
  <c r="D351" i="5"/>
  <c r="E351" i="5"/>
  <c r="A352" i="5"/>
  <c r="W163" i="5" l="1"/>
  <c r="V163" i="5"/>
  <c r="S163" i="5"/>
  <c r="R163" i="5"/>
  <c r="X163" i="5"/>
  <c r="Y163" i="5"/>
  <c r="U163" i="5"/>
  <c r="T163" i="5"/>
  <c r="C164" i="5"/>
  <c r="L164" i="5" s="1"/>
  <c r="AA163" i="5"/>
  <c r="Z163" i="5"/>
  <c r="E352" i="5"/>
  <c r="D352" i="5"/>
  <c r="B352" i="5"/>
  <c r="A353" i="5"/>
  <c r="H164" i="5" l="1"/>
  <c r="I164" i="5"/>
  <c r="Q164" i="5"/>
  <c r="K164" i="5"/>
  <c r="F164" i="5"/>
  <c r="G164" i="5" s="1"/>
  <c r="P164" i="5"/>
  <c r="AB164" i="5" s="1"/>
  <c r="AC164" i="5" s="1"/>
  <c r="J164" i="5"/>
  <c r="D353" i="5"/>
  <c r="B353" i="5"/>
  <c r="E353" i="5"/>
  <c r="A354" i="5"/>
  <c r="S164" i="5" l="1"/>
  <c r="R164" i="5"/>
  <c r="V164" i="5"/>
  <c r="W164" i="5"/>
  <c r="C165" i="5"/>
  <c r="L165" i="5" s="1"/>
  <c r="AA164" i="5"/>
  <c r="Z164" i="5"/>
  <c r="T164" i="5"/>
  <c r="U164" i="5"/>
  <c r="X164" i="5"/>
  <c r="Y164" i="5"/>
  <c r="E354" i="5"/>
  <c r="B354" i="5"/>
  <c r="D354" i="5"/>
  <c r="A355" i="5"/>
  <c r="I165" i="5" l="1"/>
  <c r="K165" i="5"/>
  <c r="J165" i="5"/>
  <c r="P165" i="5"/>
  <c r="AB165" i="5" s="1"/>
  <c r="AC165" i="5" s="1"/>
  <c r="Q165" i="5"/>
  <c r="H165" i="5"/>
  <c r="D355" i="5"/>
  <c r="E355" i="5"/>
  <c r="B355" i="5"/>
  <c r="A356" i="5"/>
  <c r="F165" i="5" l="1"/>
  <c r="G165" i="5" s="1"/>
  <c r="Y165" i="5"/>
  <c r="X165" i="5"/>
  <c r="U165" i="5"/>
  <c r="T165" i="5"/>
  <c r="S165" i="5"/>
  <c r="R165" i="5"/>
  <c r="AA165" i="5"/>
  <c r="Z165" i="5"/>
  <c r="C166" i="5"/>
  <c r="L166" i="5" s="1"/>
  <c r="E356" i="5"/>
  <c r="B356" i="5"/>
  <c r="D356" i="5"/>
  <c r="A357" i="5"/>
  <c r="K166" i="5" l="1"/>
  <c r="Q166" i="5"/>
  <c r="H166" i="5"/>
  <c r="I166" i="5"/>
  <c r="P166" i="5"/>
  <c r="AB166" i="5" s="1"/>
  <c r="AC166" i="5" s="1"/>
  <c r="J166" i="5"/>
  <c r="F166" i="5"/>
  <c r="G166" i="5" s="1"/>
  <c r="W165" i="5"/>
  <c r="V165" i="5"/>
  <c r="B357" i="5"/>
  <c r="E357" i="5"/>
  <c r="D357" i="5"/>
  <c r="A358" i="5"/>
  <c r="R166" i="5" l="1"/>
  <c r="S166" i="5"/>
  <c r="Y166" i="5"/>
  <c r="X166" i="5"/>
  <c r="V166" i="5"/>
  <c r="W166" i="5"/>
  <c r="Z166" i="5"/>
  <c r="AA166" i="5"/>
  <c r="C167" i="5"/>
  <c r="L167" i="5" s="1"/>
  <c r="T166" i="5"/>
  <c r="U166" i="5"/>
  <c r="E358" i="5"/>
  <c r="D358" i="5"/>
  <c r="B358" i="5"/>
  <c r="A359" i="5"/>
  <c r="I167" i="5" l="1"/>
  <c r="K167" i="5"/>
  <c r="P167" i="5"/>
  <c r="AB167" i="5" s="1"/>
  <c r="AC167" i="5" s="1"/>
  <c r="H167" i="5"/>
  <c r="Q167" i="5"/>
  <c r="J167" i="5"/>
  <c r="E359" i="5"/>
  <c r="D359" i="5"/>
  <c r="B359" i="5"/>
  <c r="A360" i="5"/>
  <c r="X167" i="5" l="1"/>
  <c r="Y167" i="5"/>
  <c r="F167" i="5"/>
  <c r="G167" i="5" s="1"/>
  <c r="R167" i="5"/>
  <c r="S167" i="5"/>
  <c r="T167" i="5"/>
  <c r="U167" i="5"/>
  <c r="AA167" i="5"/>
  <c r="C168" i="5"/>
  <c r="L168" i="5" s="1"/>
  <c r="Z167" i="5"/>
  <c r="B360" i="5"/>
  <c r="E360" i="5"/>
  <c r="D360" i="5"/>
  <c r="A361" i="5"/>
  <c r="K168" i="5" l="1"/>
  <c r="J168" i="5"/>
  <c r="Q168" i="5"/>
  <c r="H168" i="5"/>
  <c r="P168" i="5"/>
  <c r="AB168" i="5" s="1"/>
  <c r="AC168" i="5" s="1"/>
  <c r="I168" i="5"/>
  <c r="V167" i="5"/>
  <c r="W167" i="5"/>
  <c r="E361" i="5"/>
  <c r="B361" i="5"/>
  <c r="D361" i="5"/>
  <c r="A362" i="5"/>
  <c r="F168" i="5" l="1"/>
  <c r="G168" i="5" s="1"/>
  <c r="X168" i="5"/>
  <c r="Y168" i="5"/>
  <c r="AA168" i="5"/>
  <c r="C169" i="5"/>
  <c r="L169" i="5" s="1"/>
  <c r="Z168" i="5"/>
  <c r="R168" i="5"/>
  <c r="S168" i="5"/>
  <c r="U168" i="5"/>
  <c r="T168" i="5"/>
  <c r="E362" i="5"/>
  <c r="D362" i="5"/>
  <c r="B362" i="5"/>
  <c r="A363" i="5"/>
  <c r="H169" i="5" l="1"/>
  <c r="F169" i="5" s="1"/>
  <c r="G169" i="5" s="1"/>
  <c r="K169" i="5"/>
  <c r="I169" i="5"/>
  <c r="J169" i="5"/>
  <c r="P169" i="5"/>
  <c r="AB169" i="5" s="1"/>
  <c r="AC169" i="5" s="1"/>
  <c r="Q169" i="5"/>
  <c r="V168" i="5"/>
  <c r="W168" i="5"/>
  <c r="E363" i="5"/>
  <c r="D363" i="5"/>
  <c r="B363" i="5"/>
  <c r="A364" i="5"/>
  <c r="S169" i="5" l="1"/>
  <c r="R169" i="5"/>
  <c r="V169" i="5"/>
  <c r="W169" i="5"/>
  <c r="AA169" i="5"/>
  <c r="Z169" i="5"/>
  <c r="C170" i="5"/>
  <c r="L170" i="5" s="1"/>
  <c r="T169" i="5"/>
  <c r="U169" i="5"/>
  <c r="X169" i="5"/>
  <c r="Y169" i="5"/>
  <c r="D364" i="5"/>
  <c r="B364" i="5"/>
  <c r="E364" i="5"/>
  <c r="A365" i="5"/>
  <c r="H170" i="5" l="1"/>
  <c r="P170" i="5"/>
  <c r="AB170" i="5" s="1"/>
  <c r="AC170" i="5" s="1"/>
  <c r="K170" i="5"/>
  <c r="I170" i="5"/>
  <c r="Q170" i="5"/>
  <c r="J170" i="5"/>
  <c r="F170" i="5"/>
  <c r="G170" i="5" s="1"/>
  <c r="B365" i="5"/>
  <c r="E365" i="5"/>
  <c r="D365" i="5"/>
  <c r="A366" i="5"/>
  <c r="R170" i="5" l="1"/>
  <c r="S170" i="5"/>
  <c r="W170" i="5"/>
  <c r="V170" i="5"/>
  <c r="Z170" i="5"/>
  <c r="AA170" i="5"/>
  <c r="C171" i="5"/>
  <c r="L171" i="5" s="1"/>
  <c r="U170" i="5"/>
  <c r="T170" i="5"/>
  <c r="X170" i="5"/>
  <c r="Y170" i="5"/>
  <c r="E366" i="5"/>
  <c r="D366" i="5"/>
  <c r="B366" i="5"/>
  <c r="A367" i="5"/>
  <c r="K171" i="5" l="1"/>
  <c r="P171" i="5"/>
  <c r="AB171" i="5" s="1"/>
  <c r="AC171" i="5" s="1"/>
  <c r="H171" i="5"/>
  <c r="Q171" i="5"/>
  <c r="J171" i="5"/>
  <c r="I171" i="5"/>
  <c r="D367" i="5"/>
  <c r="B367" i="5"/>
  <c r="E367" i="5"/>
  <c r="A368" i="5"/>
  <c r="AA171" i="5" l="1"/>
  <c r="Z171" i="5"/>
  <c r="AE171" i="5" s="1"/>
  <c r="C172" i="5"/>
  <c r="L172" i="5" s="1"/>
  <c r="F171" i="5"/>
  <c r="G171" i="5" s="1"/>
  <c r="X171" i="5"/>
  <c r="Y171" i="5"/>
  <c r="S171" i="5"/>
  <c r="R171" i="5"/>
  <c r="U171" i="5"/>
  <c r="T171" i="5"/>
  <c r="E368" i="5"/>
  <c r="D368" i="5"/>
  <c r="B368" i="5"/>
  <c r="A369" i="5"/>
  <c r="W171" i="5" l="1"/>
  <c r="V171" i="5"/>
  <c r="H172" i="5"/>
  <c r="F172" i="5" s="1"/>
  <c r="G172" i="5" s="1"/>
  <c r="Q172" i="5"/>
  <c r="P172" i="5"/>
  <c r="AB172" i="5" s="1"/>
  <c r="AC172" i="5" s="1"/>
  <c r="I172" i="5"/>
  <c r="K172" i="5"/>
  <c r="J172" i="5"/>
  <c r="D369" i="5"/>
  <c r="E369" i="5"/>
  <c r="B369" i="5"/>
  <c r="A370" i="5"/>
  <c r="T172" i="5" l="1"/>
  <c r="U172" i="5"/>
  <c r="R172" i="5"/>
  <c r="S172" i="5"/>
  <c r="Y172" i="5"/>
  <c r="X172" i="5"/>
  <c r="C173" i="5"/>
  <c r="L173" i="5" s="1"/>
  <c r="Z172" i="5"/>
  <c r="AA172" i="5"/>
  <c r="W172" i="5"/>
  <c r="V172" i="5"/>
  <c r="B370" i="5"/>
  <c r="D370" i="5"/>
  <c r="E370" i="5"/>
  <c r="A371" i="5"/>
  <c r="J173" i="5" l="1"/>
  <c r="P173" i="5"/>
  <c r="AB173" i="5" s="1"/>
  <c r="AC173" i="5" s="1"/>
  <c r="H173" i="5"/>
  <c r="I173" i="5"/>
  <c r="Q173" i="5"/>
  <c r="K173" i="5"/>
  <c r="D371" i="5"/>
  <c r="B371" i="5"/>
  <c r="E371" i="5"/>
  <c r="A372" i="5"/>
  <c r="F173" i="5" l="1"/>
  <c r="G173" i="5" s="1"/>
  <c r="Y173" i="5"/>
  <c r="X173" i="5"/>
  <c r="R173" i="5"/>
  <c r="S173" i="5"/>
  <c r="T173" i="5"/>
  <c r="U173" i="5"/>
  <c r="AA173" i="5"/>
  <c r="Z173" i="5"/>
  <c r="C174" i="5"/>
  <c r="L174" i="5" s="1"/>
  <c r="E372" i="5"/>
  <c r="B372" i="5"/>
  <c r="D372" i="5"/>
  <c r="A373" i="5"/>
  <c r="P174" i="5" l="1"/>
  <c r="AB174" i="5" s="1"/>
  <c r="AC174" i="5" s="1"/>
  <c r="K174" i="5"/>
  <c r="Q174" i="5"/>
  <c r="J174" i="5"/>
  <c r="H174" i="5"/>
  <c r="I174" i="5"/>
  <c r="W173" i="5"/>
  <c r="V173" i="5"/>
  <c r="B373" i="5"/>
  <c r="D373" i="5"/>
  <c r="E373" i="5"/>
  <c r="A374" i="5"/>
  <c r="R174" i="5" l="1"/>
  <c r="S174" i="5"/>
  <c r="X174" i="5"/>
  <c r="Y174" i="5"/>
  <c r="F174" i="5"/>
  <c r="G174" i="5" s="1"/>
  <c r="AA174" i="5"/>
  <c r="Z174" i="5"/>
  <c r="C175" i="5"/>
  <c r="L175" i="5" s="1"/>
  <c r="U174" i="5"/>
  <c r="T174" i="5"/>
  <c r="B374" i="5"/>
  <c r="D374" i="5"/>
  <c r="E374" i="5"/>
  <c r="A375" i="5"/>
  <c r="Q175" i="5" l="1"/>
  <c r="H175" i="5"/>
  <c r="P175" i="5"/>
  <c r="AB175" i="5" s="1"/>
  <c r="AC175" i="5" s="1"/>
  <c r="J175" i="5"/>
  <c r="K175" i="5"/>
  <c r="I175" i="5"/>
  <c r="V174" i="5"/>
  <c r="W174" i="5"/>
  <c r="D375" i="5"/>
  <c r="E375" i="5"/>
  <c r="B375" i="5"/>
  <c r="S175" i="5" l="1"/>
  <c r="R175" i="5"/>
  <c r="T175" i="5"/>
  <c r="U175" i="5"/>
  <c r="Y175" i="5"/>
  <c r="X175" i="5"/>
  <c r="C176" i="5"/>
  <c r="L176" i="5" s="1"/>
  <c r="AA175" i="5"/>
  <c r="Z175" i="5"/>
  <c r="F175" i="5"/>
  <c r="G175" i="5" s="1"/>
  <c r="W175" i="5" l="1"/>
  <c r="V175" i="5"/>
  <c r="Q176" i="5"/>
  <c r="I176" i="5"/>
  <c r="J176" i="5"/>
  <c r="K176" i="5"/>
  <c r="P176" i="5"/>
  <c r="AB176" i="5" s="1"/>
  <c r="AC176" i="5" s="1"/>
  <c r="H176" i="5"/>
  <c r="F176" i="5" s="1"/>
  <c r="G176" i="5" s="1"/>
  <c r="V176" i="5" l="1"/>
  <c r="W176" i="5"/>
  <c r="T176" i="5"/>
  <c r="U176" i="5"/>
  <c r="AA176" i="5"/>
  <c r="Z176" i="5"/>
  <c r="C177" i="5"/>
  <c r="L177" i="5" s="1"/>
  <c r="Y176" i="5"/>
  <c r="X176" i="5"/>
  <c r="R176" i="5"/>
  <c r="S176" i="5"/>
  <c r="H177" i="5" l="1"/>
  <c r="K177" i="5"/>
  <c r="P177" i="5"/>
  <c r="AB177" i="5" s="1"/>
  <c r="AC177" i="5" s="1"/>
  <c r="J177" i="5"/>
  <c r="Q177" i="5"/>
  <c r="I177" i="5"/>
  <c r="F177" i="5"/>
  <c r="G177" i="5" s="1"/>
  <c r="R177" i="5" l="1"/>
  <c r="S177" i="5"/>
  <c r="U177" i="5"/>
  <c r="T177" i="5"/>
  <c r="W177" i="5"/>
  <c r="V177" i="5"/>
  <c r="C178" i="5"/>
  <c r="L178" i="5" s="1"/>
  <c r="Z177" i="5"/>
  <c r="AA177" i="5"/>
  <c r="X177" i="5"/>
  <c r="Y177" i="5"/>
  <c r="J178" i="5" l="1"/>
  <c r="H178" i="5"/>
  <c r="F178" i="5" s="1"/>
  <c r="G178" i="5" s="1"/>
  <c r="P178" i="5"/>
  <c r="AB178" i="5" s="1"/>
  <c r="AC178" i="5" s="1"/>
  <c r="K178" i="5"/>
  <c r="I178" i="5"/>
  <c r="Q178" i="5"/>
  <c r="U178" i="5" l="1"/>
  <c r="T178" i="5"/>
  <c r="Y178" i="5"/>
  <c r="X178" i="5"/>
  <c r="V178" i="5"/>
  <c r="W178" i="5"/>
  <c r="AA178" i="5"/>
  <c r="Z178" i="5"/>
  <c r="C179" i="5"/>
  <c r="L179" i="5" s="1"/>
  <c r="R178" i="5"/>
  <c r="S178" i="5"/>
  <c r="J179" i="5" l="1"/>
  <c r="P179" i="5"/>
  <c r="AB179" i="5" s="1"/>
  <c r="AC179" i="5" s="1"/>
  <c r="I179" i="5"/>
  <c r="Q179" i="5"/>
  <c r="H179" i="5"/>
  <c r="K179" i="5"/>
  <c r="F179" i="5" l="1"/>
  <c r="G179" i="5" s="1"/>
  <c r="X179" i="5"/>
  <c r="Y179" i="5"/>
  <c r="AA179" i="5"/>
  <c r="Z179" i="5"/>
  <c r="C180" i="5"/>
  <c r="L180" i="5" s="1"/>
  <c r="T179" i="5"/>
  <c r="U179" i="5"/>
  <c r="S179" i="5"/>
  <c r="R179" i="5"/>
  <c r="H180" i="5" l="1"/>
  <c r="I180" i="5"/>
  <c r="Q180" i="5"/>
  <c r="P180" i="5"/>
  <c r="AB180" i="5" s="1"/>
  <c r="AC180" i="5" s="1"/>
  <c r="K180" i="5"/>
  <c r="J180" i="5"/>
  <c r="W179" i="5"/>
  <c r="V179" i="5"/>
  <c r="T180" i="5" l="1"/>
  <c r="U180" i="5"/>
  <c r="C181" i="5"/>
  <c r="L181" i="5" s="1"/>
  <c r="Z180" i="5"/>
  <c r="AA180" i="5"/>
  <c r="S180" i="5"/>
  <c r="R180" i="5"/>
  <c r="F180" i="5"/>
  <c r="G180" i="5" s="1"/>
  <c r="Y180" i="5"/>
  <c r="X180" i="5"/>
  <c r="V180" i="5" l="1"/>
  <c r="W180" i="5"/>
  <c r="J181" i="5"/>
  <c r="K181" i="5"/>
  <c r="Q181" i="5"/>
  <c r="P181" i="5"/>
  <c r="AB181" i="5" s="1"/>
  <c r="AC181" i="5" s="1"/>
  <c r="H181" i="5"/>
  <c r="F181" i="5" s="1"/>
  <c r="G181" i="5" s="1"/>
  <c r="I181" i="5"/>
  <c r="Y181" i="5" l="1"/>
  <c r="X181" i="5"/>
  <c r="AA181" i="5"/>
  <c r="Z181" i="5"/>
  <c r="C182" i="5"/>
  <c r="L182" i="5" s="1"/>
  <c r="S181" i="5"/>
  <c r="R181" i="5"/>
  <c r="W181" i="5"/>
  <c r="V181" i="5"/>
  <c r="U181" i="5"/>
  <c r="T181" i="5"/>
  <c r="K182" i="5" l="1"/>
  <c r="J182" i="5"/>
  <c r="Q182" i="5"/>
  <c r="P182" i="5"/>
  <c r="AB182" i="5" s="1"/>
  <c r="AC182" i="5" s="1"/>
  <c r="H182" i="5"/>
  <c r="I182" i="5"/>
  <c r="F182" i="5" l="1"/>
  <c r="G182" i="5" s="1"/>
  <c r="X182" i="5"/>
  <c r="Y182" i="5"/>
  <c r="R182" i="5"/>
  <c r="S182" i="5"/>
  <c r="AA182" i="5"/>
  <c r="Z182" i="5"/>
  <c r="C183" i="5"/>
  <c r="L183" i="5" s="1"/>
  <c r="U182" i="5"/>
  <c r="T182" i="5"/>
  <c r="Q183" i="5" l="1"/>
  <c r="K183" i="5"/>
  <c r="P183" i="5"/>
  <c r="AB183" i="5" s="1"/>
  <c r="AC183" i="5" s="1"/>
  <c r="J183" i="5"/>
  <c r="H183" i="5"/>
  <c r="F183" i="5" s="1"/>
  <c r="G183" i="5" s="1"/>
  <c r="I183" i="5"/>
  <c r="V182" i="5"/>
  <c r="W182" i="5"/>
  <c r="Z183" i="5" l="1"/>
  <c r="AE183" i="5" s="1"/>
  <c r="C184" i="5"/>
  <c r="L184" i="5" s="1"/>
  <c r="AA183" i="5"/>
  <c r="W183" i="5"/>
  <c r="V183" i="5"/>
  <c r="X183" i="5"/>
  <c r="Y183" i="5"/>
  <c r="R183" i="5"/>
  <c r="S183" i="5"/>
  <c r="U183" i="5"/>
  <c r="T183" i="5"/>
  <c r="Q184" i="5" l="1"/>
  <c r="H184" i="5"/>
  <c r="P184" i="5"/>
  <c r="AB184" i="5" s="1"/>
  <c r="AC184" i="5" s="1"/>
  <c r="I184" i="5"/>
  <c r="J184" i="5"/>
  <c r="K184" i="5"/>
  <c r="F184" i="5"/>
  <c r="G184" i="5" s="1"/>
  <c r="T184" i="5" l="1"/>
  <c r="U184" i="5"/>
  <c r="W184" i="5"/>
  <c r="V184" i="5"/>
  <c r="AA184" i="5"/>
  <c r="Z184" i="5"/>
  <c r="C185" i="5"/>
  <c r="L185" i="5" s="1"/>
  <c r="R184" i="5"/>
  <c r="S184" i="5"/>
  <c r="X184" i="5"/>
  <c r="Y184" i="5"/>
  <c r="K185" i="5" l="1"/>
  <c r="J185" i="5"/>
  <c r="H185" i="5"/>
  <c r="Q185" i="5"/>
  <c r="P185" i="5"/>
  <c r="AB185" i="5" s="1"/>
  <c r="AC185" i="5" s="1"/>
  <c r="I185" i="5"/>
  <c r="Z185" i="5" l="1"/>
  <c r="C186" i="5"/>
  <c r="L186" i="5" s="1"/>
  <c r="AA185" i="5"/>
  <c r="R185" i="5"/>
  <c r="S185" i="5"/>
  <c r="F185" i="5"/>
  <c r="G185" i="5" s="1"/>
  <c r="Y185" i="5"/>
  <c r="X185" i="5"/>
  <c r="U185" i="5"/>
  <c r="T185" i="5"/>
  <c r="W185" i="5" l="1"/>
  <c r="V185" i="5"/>
  <c r="Q186" i="5"/>
  <c r="P186" i="5"/>
  <c r="AB186" i="5" s="1"/>
  <c r="AC186" i="5" s="1"/>
  <c r="K186" i="5"/>
  <c r="J186" i="5"/>
  <c r="I186" i="5"/>
  <c r="H186" i="5"/>
  <c r="F186" i="5" s="1"/>
  <c r="G186" i="5" s="1"/>
  <c r="W186" i="5" l="1"/>
  <c r="V186" i="5"/>
  <c r="AA186" i="5"/>
  <c r="C187" i="5"/>
  <c r="L187" i="5" s="1"/>
  <c r="Z186" i="5"/>
  <c r="Y186" i="5"/>
  <c r="X186" i="5"/>
  <c r="T186" i="5"/>
  <c r="U186" i="5"/>
  <c r="R186" i="5"/>
  <c r="S186" i="5"/>
  <c r="J187" i="5" l="1"/>
  <c r="P187" i="5"/>
  <c r="AB187" i="5" s="1"/>
  <c r="AC187" i="5" s="1"/>
  <c r="K187" i="5"/>
  <c r="Q187" i="5"/>
  <c r="H187" i="5"/>
  <c r="F187" i="5" s="1"/>
  <c r="G187" i="5" s="1"/>
  <c r="I187" i="5"/>
  <c r="W187" i="5" l="1"/>
  <c r="V187" i="5"/>
  <c r="AA187" i="5"/>
  <c r="C188" i="5"/>
  <c r="L188" i="5" s="1"/>
  <c r="Z187" i="5"/>
  <c r="Y187" i="5"/>
  <c r="X187" i="5"/>
  <c r="T187" i="5"/>
  <c r="U187" i="5"/>
  <c r="S187" i="5"/>
  <c r="R187" i="5"/>
  <c r="Q188" i="5" l="1"/>
  <c r="P188" i="5"/>
  <c r="AB188" i="5" s="1"/>
  <c r="AC188" i="5" s="1"/>
  <c r="K188" i="5"/>
  <c r="J188" i="5"/>
  <c r="I188" i="5"/>
  <c r="H188" i="5"/>
  <c r="S188" i="5" l="1"/>
  <c r="R188" i="5"/>
  <c r="T188" i="5"/>
  <c r="U188" i="5"/>
  <c r="Y188" i="5"/>
  <c r="X188" i="5"/>
  <c r="C189" i="5"/>
  <c r="L189" i="5" s="1"/>
  <c r="Z188" i="5"/>
  <c r="AA188" i="5"/>
  <c r="F188" i="5"/>
  <c r="G188" i="5" s="1"/>
  <c r="V188" i="5" l="1"/>
  <c r="W188" i="5"/>
  <c r="H189" i="5"/>
  <c r="P189" i="5"/>
  <c r="AB189" i="5" s="1"/>
  <c r="AC189" i="5" s="1"/>
  <c r="K189" i="5"/>
  <c r="Q189" i="5"/>
  <c r="J189" i="5"/>
  <c r="I189" i="5"/>
  <c r="AA189" i="5" l="1"/>
  <c r="Z189" i="5"/>
  <c r="C190" i="5"/>
  <c r="L190" i="5" s="1"/>
  <c r="R189" i="5"/>
  <c r="S189" i="5"/>
  <c r="U189" i="5"/>
  <c r="T189" i="5"/>
  <c r="F189" i="5"/>
  <c r="G189" i="5" s="1"/>
  <c r="Y189" i="5"/>
  <c r="X189" i="5"/>
  <c r="W189" i="5" l="1"/>
  <c r="V189" i="5"/>
  <c r="P190" i="5"/>
  <c r="AB190" i="5" s="1"/>
  <c r="AC190" i="5" s="1"/>
  <c r="J190" i="5"/>
  <c r="Q190" i="5"/>
  <c r="K190" i="5"/>
  <c r="H190" i="5"/>
  <c r="I190" i="5"/>
  <c r="C191" i="5" l="1"/>
  <c r="L191" i="5" s="1"/>
  <c r="Z190" i="5"/>
  <c r="AA190" i="5"/>
  <c r="T190" i="5"/>
  <c r="U190" i="5"/>
  <c r="R190" i="5"/>
  <c r="S190" i="5"/>
  <c r="F190" i="5"/>
  <c r="G190" i="5" s="1"/>
  <c r="X190" i="5"/>
  <c r="Y190" i="5"/>
  <c r="W190" i="5" l="1"/>
  <c r="V190" i="5"/>
  <c r="P191" i="5"/>
  <c r="AB191" i="5" s="1"/>
  <c r="AC191" i="5" s="1"/>
  <c r="J191" i="5"/>
  <c r="K191" i="5"/>
  <c r="Q191" i="5"/>
  <c r="H191" i="5"/>
  <c r="I191" i="5"/>
  <c r="C192" i="5" l="1"/>
  <c r="L192" i="5" s="1"/>
  <c r="AA191" i="5"/>
  <c r="Z191" i="5"/>
  <c r="F191" i="5"/>
  <c r="G191" i="5" s="1"/>
  <c r="Y191" i="5"/>
  <c r="X191" i="5"/>
  <c r="T191" i="5"/>
  <c r="U191" i="5"/>
  <c r="R191" i="5"/>
  <c r="S191" i="5"/>
  <c r="V191" i="5" l="1"/>
  <c r="W191" i="5"/>
  <c r="I192" i="5"/>
  <c r="Q192" i="5"/>
  <c r="J192" i="5"/>
  <c r="P192" i="5"/>
  <c r="AB192" i="5" s="1"/>
  <c r="AC192" i="5" s="1"/>
  <c r="K192" i="5"/>
  <c r="H192" i="5"/>
  <c r="F192" i="5" s="1"/>
  <c r="G192" i="5" s="1"/>
  <c r="U192" i="5" l="1"/>
  <c r="T192" i="5"/>
  <c r="S192" i="5"/>
  <c r="R192" i="5"/>
  <c r="V192" i="5"/>
  <c r="W192" i="5"/>
  <c r="Y192" i="5"/>
  <c r="X192" i="5"/>
  <c r="AA192" i="5"/>
  <c r="Z192" i="5"/>
  <c r="C193" i="5"/>
  <c r="L193" i="5" s="1"/>
  <c r="K193" i="5" l="1"/>
  <c r="P193" i="5"/>
  <c r="AB193" i="5" s="1"/>
  <c r="AC193" i="5" s="1"/>
  <c r="H193" i="5"/>
  <c r="Q193" i="5"/>
  <c r="J193" i="5"/>
  <c r="I193" i="5"/>
  <c r="F193" i="5"/>
  <c r="G193" i="5" s="1"/>
  <c r="R193" i="5" l="1"/>
  <c r="S193" i="5"/>
  <c r="X193" i="5"/>
  <c r="Y193" i="5"/>
  <c r="V193" i="5"/>
  <c r="W193" i="5"/>
  <c r="C194" i="5"/>
  <c r="L194" i="5" s="1"/>
  <c r="Z193" i="5"/>
  <c r="AA193" i="5"/>
  <c r="T193" i="5"/>
  <c r="U193" i="5"/>
  <c r="Q194" i="5" l="1"/>
  <c r="K194" i="5"/>
  <c r="P194" i="5"/>
  <c r="AB194" i="5" s="1"/>
  <c r="AC194" i="5" s="1"/>
  <c r="H194" i="5"/>
  <c r="I194" i="5"/>
  <c r="J194" i="5"/>
  <c r="F194" i="5" l="1"/>
  <c r="G194" i="5" s="1"/>
  <c r="Y194" i="5"/>
  <c r="X194" i="5"/>
  <c r="R194" i="5"/>
  <c r="S194" i="5"/>
  <c r="Z194" i="5"/>
  <c r="C195" i="5"/>
  <c r="L195" i="5" s="1"/>
  <c r="AA194" i="5"/>
  <c r="U194" i="5"/>
  <c r="T194" i="5"/>
  <c r="J195" i="5" l="1"/>
  <c r="I195" i="5"/>
  <c r="K195" i="5"/>
  <c r="Q195" i="5"/>
  <c r="P195" i="5"/>
  <c r="AB195" i="5" s="1"/>
  <c r="AC195" i="5" s="1"/>
  <c r="H195" i="5"/>
  <c r="F195" i="5" s="1"/>
  <c r="G195" i="5" s="1"/>
  <c r="W194" i="5"/>
  <c r="V194" i="5"/>
  <c r="T195" i="5" l="1"/>
  <c r="U195" i="5"/>
  <c r="AA195" i="5"/>
  <c r="Z195" i="5"/>
  <c r="AE195" i="5" s="1"/>
  <c r="C196" i="5"/>
  <c r="L196" i="5" s="1"/>
  <c r="W195" i="5"/>
  <c r="V195" i="5"/>
  <c r="Y195" i="5"/>
  <c r="X195" i="5"/>
  <c r="R195" i="5"/>
  <c r="S195" i="5"/>
  <c r="K196" i="5" l="1"/>
  <c r="J196" i="5"/>
  <c r="P196" i="5"/>
  <c r="AB196" i="5" s="1"/>
  <c r="AC196" i="5" s="1"/>
  <c r="Q196" i="5"/>
  <c r="H196" i="5"/>
  <c r="F196" i="5" s="1"/>
  <c r="G196" i="5" s="1"/>
  <c r="I196" i="5"/>
  <c r="AA196" i="5" l="1"/>
  <c r="Z196" i="5"/>
  <c r="C197" i="5"/>
  <c r="L197" i="5" s="1"/>
  <c r="Y196" i="5"/>
  <c r="X196" i="5"/>
  <c r="S196" i="5"/>
  <c r="R196" i="5"/>
  <c r="W196" i="5"/>
  <c r="V196" i="5"/>
  <c r="T196" i="5"/>
  <c r="U196" i="5"/>
  <c r="P197" i="5" l="1"/>
  <c r="AB197" i="5" s="1"/>
  <c r="AC197" i="5" s="1"/>
  <c r="J197" i="5"/>
  <c r="Q197" i="5"/>
  <c r="K197" i="5"/>
  <c r="H197" i="5"/>
  <c r="I197" i="5"/>
  <c r="F197" i="5" l="1"/>
  <c r="G197" i="5" s="1"/>
  <c r="Y197" i="5"/>
  <c r="X197" i="5"/>
  <c r="U197" i="5"/>
  <c r="T197" i="5"/>
  <c r="AA197" i="5"/>
  <c r="Z197" i="5"/>
  <c r="C198" i="5"/>
  <c r="L198" i="5" s="1"/>
  <c r="S197" i="5"/>
  <c r="R197" i="5"/>
  <c r="Q198" i="5" l="1"/>
  <c r="P198" i="5"/>
  <c r="AB198" i="5" s="1"/>
  <c r="AC198" i="5" s="1"/>
  <c r="K198" i="5"/>
  <c r="J198" i="5"/>
  <c r="I198" i="5"/>
  <c r="H198" i="5"/>
  <c r="W197" i="5"/>
  <c r="V197" i="5"/>
  <c r="C199" i="5" l="1"/>
  <c r="L199" i="5" s="1"/>
  <c r="AA198" i="5"/>
  <c r="Z198" i="5"/>
  <c r="R198" i="5"/>
  <c r="S198" i="5"/>
  <c r="F198" i="5"/>
  <c r="G198" i="5" s="1"/>
  <c r="Y198" i="5"/>
  <c r="X198" i="5"/>
  <c r="T198" i="5"/>
  <c r="U198" i="5"/>
  <c r="V198" i="5" l="1"/>
  <c r="W198" i="5"/>
  <c r="K199" i="5"/>
  <c r="P199" i="5"/>
  <c r="AB199" i="5" s="1"/>
  <c r="AC199" i="5" s="1"/>
  <c r="J199" i="5"/>
  <c r="Q199" i="5"/>
  <c r="H199" i="5"/>
  <c r="I199" i="5"/>
  <c r="S199" i="5" l="1"/>
  <c r="R199" i="5"/>
  <c r="Z199" i="5"/>
  <c r="AA199" i="5"/>
  <c r="C200" i="5"/>
  <c r="L200" i="5" s="1"/>
  <c r="F199" i="5"/>
  <c r="G199" i="5" s="1"/>
  <c r="Y199" i="5"/>
  <c r="X199" i="5"/>
  <c r="T199" i="5"/>
  <c r="U199" i="5"/>
  <c r="V199" i="5" l="1"/>
  <c r="W199" i="5"/>
  <c r="P200" i="5"/>
  <c r="AB200" i="5" s="1"/>
  <c r="AC200" i="5" s="1"/>
  <c r="Q200" i="5"/>
  <c r="K200" i="5"/>
  <c r="J200" i="5"/>
  <c r="I200" i="5"/>
  <c r="H200" i="5"/>
  <c r="F200" i="5" l="1"/>
  <c r="G200" i="5" s="1"/>
  <c r="Y200" i="5"/>
  <c r="X200" i="5"/>
  <c r="Z200" i="5"/>
  <c r="AA200" i="5"/>
  <c r="C201" i="5"/>
  <c r="L201" i="5" s="1"/>
  <c r="S200" i="5"/>
  <c r="R200" i="5"/>
  <c r="U200" i="5"/>
  <c r="T200" i="5"/>
  <c r="Q201" i="5" l="1"/>
  <c r="P201" i="5"/>
  <c r="AB201" i="5" s="1"/>
  <c r="AC201" i="5" s="1"/>
  <c r="J201" i="5"/>
  <c r="K201" i="5"/>
  <c r="I201" i="5"/>
  <c r="H201" i="5"/>
  <c r="W200" i="5"/>
  <c r="V200" i="5"/>
  <c r="Z201" i="5" l="1"/>
  <c r="AA201" i="5"/>
  <c r="C202" i="5"/>
  <c r="L202" i="5" s="1"/>
  <c r="T201" i="5"/>
  <c r="U201" i="5"/>
  <c r="F201" i="5"/>
  <c r="G201" i="5" s="1"/>
  <c r="Y201" i="5"/>
  <c r="X201" i="5"/>
  <c r="S201" i="5"/>
  <c r="R201" i="5"/>
  <c r="V201" i="5" l="1"/>
  <c r="W201" i="5"/>
  <c r="J202" i="5"/>
  <c r="P202" i="5"/>
  <c r="AB202" i="5" s="1"/>
  <c r="AC202" i="5" s="1"/>
  <c r="Q202" i="5"/>
  <c r="I202" i="5"/>
  <c r="H202" i="5"/>
  <c r="K202" i="5"/>
  <c r="AA202" i="5" l="1"/>
  <c r="C203" i="5"/>
  <c r="L203" i="5" s="1"/>
  <c r="Z202" i="5"/>
  <c r="U202" i="5"/>
  <c r="T202" i="5"/>
  <c r="F202" i="5"/>
  <c r="G202" i="5" s="1"/>
  <c r="X202" i="5"/>
  <c r="Y202" i="5"/>
  <c r="R202" i="5"/>
  <c r="S202" i="5"/>
  <c r="W202" i="5" l="1"/>
  <c r="V202" i="5"/>
  <c r="I203" i="5"/>
  <c r="P203" i="5"/>
  <c r="AB203" i="5" s="1"/>
  <c r="AC203" i="5" s="1"/>
  <c r="Q203" i="5"/>
  <c r="J203" i="5"/>
  <c r="K203" i="5"/>
  <c r="H203" i="5"/>
  <c r="F203" i="5" l="1"/>
  <c r="G203" i="5" s="1"/>
  <c r="Y203" i="5"/>
  <c r="X203" i="5"/>
  <c r="T203" i="5"/>
  <c r="U203" i="5"/>
  <c r="S203" i="5"/>
  <c r="R203" i="5"/>
  <c r="AA203" i="5"/>
  <c r="C204" i="5"/>
  <c r="L204" i="5" s="1"/>
  <c r="Z203" i="5"/>
  <c r="Q204" i="5" l="1"/>
  <c r="I204" i="5"/>
  <c r="J204" i="5"/>
  <c r="P204" i="5"/>
  <c r="AB204" i="5" s="1"/>
  <c r="AC204" i="5" s="1"/>
  <c r="K204" i="5"/>
  <c r="H204" i="5"/>
  <c r="W203" i="5"/>
  <c r="V203" i="5"/>
  <c r="T204" i="5" l="1"/>
  <c r="U204" i="5"/>
  <c r="F204" i="5"/>
  <c r="G204" i="5" s="1"/>
  <c r="X204" i="5"/>
  <c r="Y204" i="5"/>
  <c r="R204" i="5"/>
  <c r="S204" i="5"/>
  <c r="C205" i="5"/>
  <c r="L205" i="5" s="1"/>
  <c r="Z204" i="5"/>
  <c r="AA204" i="5"/>
  <c r="J205" i="5" l="1"/>
  <c r="Q205" i="5"/>
  <c r="P205" i="5"/>
  <c r="AB205" i="5" s="1"/>
  <c r="AC205" i="5" s="1"/>
  <c r="I205" i="5"/>
  <c r="K205" i="5"/>
  <c r="H205" i="5"/>
  <c r="V204" i="5"/>
  <c r="W204" i="5"/>
  <c r="U205" i="5" l="1"/>
  <c r="T205" i="5"/>
  <c r="Y205" i="5"/>
  <c r="X205" i="5"/>
  <c r="F205" i="5"/>
  <c r="G205" i="5" s="1"/>
  <c r="AA205" i="5"/>
  <c r="C206" i="5"/>
  <c r="L206" i="5" s="1"/>
  <c r="Z205" i="5"/>
  <c r="R205" i="5"/>
  <c r="S205" i="5"/>
  <c r="K206" i="5" l="1"/>
  <c r="J206" i="5"/>
  <c r="Q206" i="5"/>
  <c r="P206" i="5"/>
  <c r="AB206" i="5" s="1"/>
  <c r="AC206" i="5" s="1"/>
  <c r="I206" i="5"/>
  <c r="H206" i="5"/>
  <c r="V205" i="5"/>
  <c r="W205" i="5"/>
  <c r="Y206" i="5" l="1"/>
  <c r="X206" i="5"/>
  <c r="Z206" i="5"/>
  <c r="C207" i="5"/>
  <c r="L207" i="5" s="1"/>
  <c r="AA206" i="5"/>
  <c r="S206" i="5"/>
  <c r="R206" i="5"/>
  <c r="F206" i="5"/>
  <c r="G206" i="5" s="1"/>
  <c r="U206" i="5"/>
  <c r="T206" i="5"/>
  <c r="W206" i="5" l="1"/>
  <c r="V206" i="5"/>
  <c r="K207" i="5"/>
  <c r="P207" i="5"/>
  <c r="AB207" i="5" s="1"/>
  <c r="AC207" i="5" s="1"/>
  <c r="J207" i="5"/>
  <c r="Q207" i="5"/>
  <c r="I207" i="5"/>
  <c r="H207" i="5"/>
  <c r="F207" i="5" l="1"/>
  <c r="G207" i="5" s="1"/>
  <c r="X207" i="5"/>
  <c r="Y207" i="5"/>
  <c r="R207" i="5"/>
  <c r="S207" i="5"/>
  <c r="Z207" i="5"/>
  <c r="AE207" i="5" s="1"/>
  <c r="C208" i="5"/>
  <c r="L208" i="5" s="1"/>
  <c r="AA207" i="5"/>
  <c r="T207" i="5"/>
  <c r="U207" i="5"/>
  <c r="I208" i="5" l="1"/>
  <c r="J208" i="5"/>
  <c r="Q208" i="5"/>
  <c r="P208" i="5"/>
  <c r="AB208" i="5" s="1"/>
  <c r="AC208" i="5" s="1"/>
  <c r="K208" i="5"/>
  <c r="H208" i="5"/>
  <c r="W207" i="5"/>
  <c r="V207" i="5"/>
  <c r="T208" i="5" l="1"/>
  <c r="U208" i="5"/>
  <c r="R208" i="5"/>
  <c r="S208" i="5"/>
  <c r="F208" i="5"/>
  <c r="G208" i="5" s="1"/>
  <c r="X208" i="5"/>
  <c r="Y208" i="5"/>
  <c r="AA208" i="5"/>
  <c r="C209" i="5"/>
  <c r="L209" i="5" s="1"/>
  <c r="Z208" i="5"/>
  <c r="V208" i="5" l="1"/>
  <c r="W208" i="5"/>
  <c r="H209" i="5"/>
  <c r="F209" i="5" s="1"/>
  <c r="G209" i="5" s="1"/>
  <c r="Q209" i="5"/>
  <c r="J209" i="5"/>
  <c r="P209" i="5"/>
  <c r="AB209" i="5" s="1"/>
  <c r="AC209" i="5" s="1"/>
  <c r="K209" i="5"/>
  <c r="I209" i="5"/>
  <c r="W209" i="5" l="1"/>
  <c r="V209" i="5"/>
  <c r="C210" i="5"/>
  <c r="L210" i="5" s="1"/>
  <c r="Z209" i="5"/>
  <c r="AA209" i="5"/>
  <c r="S209" i="5"/>
  <c r="R209" i="5"/>
  <c r="U209" i="5"/>
  <c r="T209" i="5"/>
  <c r="X209" i="5"/>
  <c r="Y209" i="5"/>
  <c r="I210" i="5" l="1"/>
  <c r="Q210" i="5"/>
  <c r="J210" i="5"/>
  <c r="P210" i="5"/>
  <c r="AB210" i="5" s="1"/>
  <c r="AC210" i="5" s="1"/>
  <c r="K210" i="5"/>
  <c r="H210" i="5"/>
  <c r="F210" i="5" l="1"/>
  <c r="G210" i="5" s="1"/>
  <c r="Y210" i="5"/>
  <c r="X210" i="5"/>
  <c r="S210" i="5"/>
  <c r="R210" i="5"/>
  <c r="U210" i="5"/>
  <c r="T210" i="5"/>
  <c r="Z210" i="5"/>
  <c r="C211" i="5"/>
  <c r="L211" i="5" s="1"/>
  <c r="AA210" i="5"/>
  <c r="H211" i="5" l="1"/>
  <c r="Q211" i="5"/>
  <c r="P211" i="5"/>
  <c r="AB211" i="5" s="1"/>
  <c r="AC211" i="5" s="1"/>
  <c r="K211" i="5"/>
  <c r="J211" i="5"/>
  <c r="I211" i="5"/>
  <c r="W210" i="5"/>
  <c r="V210" i="5"/>
  <c r="Z211" i="5" l="1"/>
  <c r="AA211" i="5"/>
  <c r="C212" i="5"/>
  <c r="L212" i="5" s="1"/>
  <c r="S211" i="5"/>
  <c r="R211" i="5"/>
  <c r="T211" i="5"/>
  <c r="U211" i="5"/>
  <c r="F211" i="5"/>
  <c r="G211" i="5" s="1"/>
  <c r="Y211" i="5"/>
  <c r="X211" i="5"/>
  <c r="W211" i="5" l="1"/>
  <c r="V211" i="5"/>
  <c r="I212" i="5"/>
  <c r="P212" i="5"/>
  <c r="AB212" i="5" s="1"/>
  <c r="AC212" i="5" s="1"/>
  <c r="K212" i="5"/>
  <c r="Q212" i="5"/>
  <c r="J212" i="5"/>
  <c r="H212" i="5"/>
  <c r="F212" i="5" s="1"/>
  <c r="G212" i="5" s="1"/>
  <c r="R212" i="5" l="1"/>
  <c r="S212" i="5"/>
  <c r="V212" i="5"/>
  <c r="W212" i="5"/>
  <c r="X212" i="5"/>
  <c r="Y212" i="5"/>
  <c r="T212" i="5"/>
  <c r="U212" i="5"/>
  <c r="C213" i="5"/>
  <c r="L213" i="5" s="1"/>
  <c r="AA212" i="5"/>
  <c r="Z212" i="5"/>
  <c r="Q213" i="5" l="1"/>
  <c r="H213" i="5"/>
  <c r="I213" i="5"/>
  <c r="P213" i="5"/>
  <c r="AB213" i="5" s="1"/>
  <c r="AC213" i="5" s="1"/>
  <c r="J213" i="5"/>
  <c r="K213" i="5"/>
  <c r="U213" i="5" l="1"/>
  <c r="T213" i="5"/>
  <c r="AA213" i="5"/>
  <c r="Z213" i="5"/>
  <c r="C214" i="5"/>
  <c r="L214" i="5" s="1"/>
  <c r="R213" i="5"/>
  <c r="S213" i="5"/>
  <c r="F213" i="5"/>
  <c r="G213" i="5" s="1"/>
  <c r="Y213" i="5"/>
  <c r="X213" i="5"/>
  <c r="V213" i="5" l="1"/>
  <c r="W213" i="5"/>
  <c r="I214" i="5"/>
  <c r="P214" i="5"/>
  <c r="AB214" i="5" s="1"/>
  <c r="AC214" i="5" s="1"/>
  <c r="K214" i="5"/>
  <c r="Q214" i="5"/>
  <c r="J214" i="5"/>
  <c r="H214" i="5"/>
  <c r="X214" i="5" l="1"/>
  <c r="Y214" i="5"/>
  <c r="R214" i="5"/>
  <c r="S214" i="5"/>
  <c r="F214" i="5"/>
  <c r="G214" i="5" s="1"/>
  <c r="T214" i="5"/>
  <c r="U214" i="5"/>
  <c r="Z214" i="5"/>
  <c r="C215" i="5"/>
  <c r="L215" i="5" s="1"/>
  <c r="AA214" i="5"/>
  <c r="Q215" i="5" l="1"/>
  <c r="I215" i="5"/>
  <c r="P215" i="5"/>
  <c r="AB215" i="5" s="1"/>
  <c r="AC215" i="5" s="1"/>
  <c r="J215" i="5"/>
  <c r="K215" i="5"/>
  <c r="H215" i="5"/>
  <c r="V214" i="5"/>
  <c r="W214" i="5"/>
  <c r="F215" i="5" l="1"/>
  <c r="G215" i="5" s="1"/>
  <c r="Y215" i="5"/>
  <c r="X215" i="5"/>
  <c r="S215" i="5"/>
  <c r="R215" i="5"/>
  <c r="C216" i="5"/>
  <c r="L216" i="5" s="1"/>
  <c r="Z215" i="5"/>
  <c r="AA215" i="5"/>
  <c r="T215" i="5"/>
  <c r="U215" i="5"/>
  <c r="P216" i="5" l="1"/>
  <c r="AB216" i="5" s="1"/>
  <c r="AC216" i="5" s="1"/>
  <c r="J216" i="5"/>
  <c r="Q216" i="5"/>
  <c r="K216" i="5"/>
  <c r="H216" i="5"/>
  <c r="I216" i="5"/>
  <c r="V215" i="5"/>
  <c r="W215" i="5"/>
  <c r="F216" i="5" l="1"/>
  <c r="G216" i="5" s="1"/>
  <c r="X216" i="5"/>
  <c r="Y216" i="5"/>
  <c r="T216" i="5"/>
  <c r="U216" i="5"/>
  <c r="Z216" i="5"/>
  <c r="AA216" i="5"/>
  <c r="C217" i="5"/>
  <c r="L217" i="5" s="1"/>
  <c r="S216" i="5"/>
  <c r="R216" i="5"/>
  <c r="H217" i="5" l="1"/>
  <c r="J217" i="5"/>
  <c r="K217" i="5"/>
  <c r="P217" i="5"/>
  <c r="AB217" i="5" s="1"/>
  <c r="AC217" i="5" s="1"/>
  <c r="Q217" i="5"/>
  <c r="I217" i="5"/>
  <c r="F217" i="5"/>
  <c r="G217" i="5" s="1"/>
  <c r="W216" i="5"/>
  <c r="V216" i="5"/>
  <c r="V217" i="5" l="1"/>
  <c r="W217" i="5"/>
  <c r="Z217" i="5"/>
  <c r="C218" i="5"/>
  <c r="L218" i="5" s="1"/>
  <c r="AA217" i="5"/>
  <c r="S217" i="5"/>
  <c r="R217" i="5"/>
  <c r="U217" i="5"/>
  <c r="T217" i="5"/>
  <c r="Y217" i="5"/>
  <c r="X217" i="5"/>
  <c r="K218" i="5" l="1"/>
  <c r="P218" i="5"/>
  <c r="AB218" i="5" s="1"/>
  <c r="AC218" i="5" s="1"/>
  <c r="J218" i="5"/>
  <c r="Q218" i="5"/>
  <c r="H218" i="5"/>
  <c r="F218" i="5" s="1"/>
  <c r="G218" i="5" s="1"/>
  <c r="I218" i="5"/>
  <c r="Z218" i="5" l="1"/>
  <c r="AA218" i="5"/>
  <c r="C219" i="5"/>
  <c r="L219" i="5" s="1"/>
  <c r="R218" i="5"/>
  <c r="S218" i="5"/>
  <c r="V218" i="5"/>
  <c r="W218" i="5"/>
  <c r="Y218" i="5"/>
  <c r="X218" i="5"/>
  <c r="T218" i="5"/>
  <c r="U218" i="5"/>
  <c r="P219" i="5" l="1"/>
  <c r="AB219" i="5" s="1"/>
  <c r="AC219" i="5" s="1"/>
  <c r="Q219" i="5"/>
  <c r="H219" i="5"/>
  <c r="I219" i="5"/>
  <c r="K219" i="5"/>
  <c r="J219" i="5"/>
  <c r="T219" i="5" l="1"/>
  <c r="U219" i="5"/>
  <c r="F219" i="5"/>
  <c r="G219" i="5" s="1"/>
  <c r="Y219" i="5"/>
  <c r="X219" i="5"/>
  <c r="S219" i="5"/>
  <c r="R219" i="5"/>
  <c r="Z219" i="5"/>
  <c r="AE219" i="5" s="1"/>
  <c r="C220" i="5"/>
  <c r="L220" i="5" s="1"/>
  <c r="AA219" i="5"/>
  <c r="J220" i="5" l="1"/>
  <c r="K220" i="5"/>
  <c r="Q220" i="5"/>
  <c r="P220" i="5"/>
  <c r="AB220" i="5" s="1"/>
  <c r="AC220" i="5" s="1"/>
  <c r="I220" i="5"/>
  <c r="H220" i="5"/>
  <c r="V219" i="5"/>
  <c r="W219" i="5"/>
  <c r="C221" i="5" l="1"/>
  <c r="L221" i="5" s="1"/>
  <c r="AA220" i="5"/>
  <c r="Z220" i="5"/>
  <c r="F220" i="5"/>
  <c r="G220" i="5" s="1"/>
  <c r="X220" i="5"/>
  <c r="Y220" i="5"/>
  <c r="U220" i="5"/>
  <c r="T220" i="5"/>
  <c r="S220" i="5"/>
  <c r="R220" i="5"/>
  <c r="V220" i="5" l="1"/>
  <c r="W220" i="5"/>
  <c r="I221" i="5"/>
  <c r="K221" i="5"/>
  <c r="Q221" i="5"/>
  <c r="P221" i="5"/>
  <c r="AB221" i="5" s="1"/>
  <c r="AC221" i="5" s="1"/>
  <c r="J221" i="5"/>
  <c r="H221" i="5"/>
  <c r="S221" i="5" l="1"/>
  <c r="R221" i="5"/>
  <c r="F221" i="5"/>
  <c r="G221" i="5" s="1"/>
  <c r="Y221" i="5"/>
  <c r="X221" i="5"/>
  <c r="T221" i="5"/>
  <c r="U221" i="5"/>
  <c r="Z221" i="5"/>
  <c r="C222" i="5"/>
  <c r="L222" i="5" s="1"/>
  <c r="AA221" i="5"/>
  <c r="J222" i="5" l="1"/>
  <c r="P222" i="5"/>
  <c r="AB222" i="5" s="1"/>
  <c r="AC222" i="5" s="1"/>
  <c r="Q222" i="5"/>
  <c r="H222" i="5"/>
  <c r="I222" i="5"/>
  <c r="K222" i="5"/>
  <c r="V221" i="5"/>
  <c r="W221" i="5"/>
  <c r="U222" i="5" l="1"/>
  <c r="T222" i="5"/>
  <c r="F222" i="5"/>
  <c r="G222" i="5" s="1"/>
  <c r="X222" i="5"/>
  <c r="Y222" i="5"/>
  <c r="Z222" i="5"/>
  <c r="AA222" i="5"/>
  <c r="C223" i="5"/>
  <c r="L223" i="5" s="1"/>
  <c r="R222" i="5"/>
  <c r="S222" i="5"/>
  <c r="I223" i="5" l="1"/>
  <c r="Q223" i="5"/>
  <c r="P223" i="5"/>
  <c r="AB223" i="5" s="1"/>
  <c r="AC223" i="5" s="1"/>
  <c r="J223" i="5"/>
  <c r="K223" i="5"/>
  <c r="H223" i="5"/>
  <c r="W222" i="5"/>
  <c r="V222" i="5"/>
  <c r="F223" i="5" l="1"/>
  <c r="G223" i="5" s="1"/>
  <c r="Y223" i="5"/>
  <c r="X223" i="5"/>
  <c r="R223" i="5"/>
  <c r="S223" i="5"/>
  <c r="U223" i="5"/>
  <c r="T223" i="5"/>
  <c r="AA223" i="5"/>
  <c r="C224" i="5"/>
  <c r="L224" i="5" s="1"/>
  <c r="Z223" i="5"/>
  <c r="H224" i="5" l="1"/>
  <c r="Q224" i="5"/>
  <c r="K224" i="5"/>
  <c r="P224" i="5"/>
  <c r="AB224" i="5" s="1"/>
  <c r="AC224" i="5" s="1"/>
  <c r="J224" i="5"/>
  <c r="I224" i="5"/>
  <c r="W223" i="5"/>
  <c r="V223" i="5"/>
  <c r="R224" i="5" l="1"/>
  <c r="S224" i="5"/>
  <c r="U224" i="5"/>
  <c r="T224" i="5"/>
  <c r="C225" i="5"/>
  <c r="L225" i="5" s="1"/>
  <c r="Z224" i="5"/>
  <c r="AA224" i="5"/>
  <c r="F224" i="5"/>
  <c r="G224" i="5" s="1"/>
  <c r="Y224" i="5"/>
  <c r="X224" i="5"/>
  <c r="W224" i="5" l="1"/>
  <c r="V224" i="5"/>
  <c r="P225" i="5"/>
  <c r="AB225" i="5" s="1"/>
  <c r="AC225" i="5" s="1"/>
  <c r="J225" i="5"/>
  <c r="K225" i="5"/>
  <c r="Q225" i="5"/>
  <c r="H225" i="5"/>
  <c r="I225" i="5"/>
  <c r="T225" i="5" l="1"/>
  <c r="U225" i="5"/>
  <c r="Y225" i="5"/>
  <c r="X225" i="5"/>
  <c r="F225" i="5"/>
  <c r="G225" i="5" s="1"/>
  <c r="Z225" i="5"/>
  <c r="C226" i="5"/>
  <c r="L226" i="5" s="1"/>
  <c r="AA225" i="5"/>
  <c r="R225" i="5"/>
  <c r="S225" i="5"/>
  <c r="I226" i="5" l="1"/>
  <c r="P226" i="5"/>
  <c r="AB226" i="5" s="1"/>
  <c r="AC226" i="5" s="1"/>
  <c r="J226" i="5"/>
  <c r="K226" i="5"/>
  <c r="Q226" i="5"/>
  <c r="H226" i="5"/>
  <c r="W225" i="5"/>
  <c r="V225" i="5"/>
  <c r="F226" i="5" l="1"/>
  <c r="G226" i="5" s="1"/>
  <c r="X226" i="5"/>
  <c r="Y226" i="5"/>
  <c r="S226" i="5"/>
  <c r="R226" i="5"/>
  <c r="U226" i="5"/>
  <c r="T226" i="5"/>
  <c r="C227" i="5"/>
  <c r="L227" i="5" s="1"/>
  <c r="AA226" i="5"/>
  <c r="Z226" i="5"/>
  <c r="K227" i="5" l="1"/>
  <c r="I227" i="5"/>
  <c r="J227" i="5"/>
  <c r="Q227" i="5"/>
  <c r="P227" i="5"/>
  <c r="AB227" i="5" s="1"/>
  <c r="AC227" i="5" s="1"/>
  <c r="H227" i="5"/>
  <c r="F227" i="5" s="1"/>
  <c r="G227" i="5" s="1"/>
  <c r="W226" i="5"/>
  <c r="V226" i="5"/>
  <c r="R227" i="5" l="1"/>
  <c r="S227" i="5"/>
  <c r="Z227" i="5"/>
  <c r="AA227" i="5"/>
  <c r="C228" i="5"/>
  <c r="L228" i="5" s="1"/>
  <c r="V227" i="5"/>
  <c r="W227" i="5"/>
  <c r="X227" i="5"/>
  <c r="Y227" i="5"/>
  <c r="U227" i="5"/>
  <c r="T227" i="5"/>
  <c r="K228" i="5" l="1"/>
  <c r="P228" i="5"/>
  <c r="AB228" i="5" s="1"/>
  <c r="AC228" i="5" s="1"/>
  <c r="Q228" i="5"/>
  <c r="H228" i="5"/>
  <c r="I228" i="5"/>
  <c r="J228" i="5"/>
  <c r="C229" i="5" l="1"/>
  <c r="L229" i="5" s="1"/>
  <c r="AA228" i="5"/>
  <c r="Z228" i="5"/>
  <c r="F228" i="5"/>
  <c r="G228" i="5" s="1"/>
  <c r="X228" i="5"/>
  <c r="Y228" i="5"/>
  <c r="R228" i="5"/>
  <c r="S228" i="5"/>
  <c r="T228" i="5"/>
  <c r="U228" i="5"/>
  <c r="V228" i="5" l="1"/>
  <c r="W228" i="5"/>
  <c r="P229" i="5"/>
  <c r="AB229" i="5" s="1"/>
  <c r="AC229" i="5" s="1"/>
  <c r="K229" i="5"/>
  <c r="Q229" i="5"/>
  <c r="J229" i="5"/>
  <c r="H229" i="5"/>
  <c r="I229" i="5"/>
  <c r="C230" i="5" l="1"/>
  <c r="L230" i="5" s="1"/>
  <c r="AA229" i="5"/>
  <c r="Z229" i="5"/>
  <c r="F229" i="5"/>
  <c r="G229" i="5" s="1"/>
  <c r="Y229" i="5"/>
  <c r="X229" i="5"/>
  <c r="T229" i="5"/>
  <c r="U229" i="5"/>
  <c r="S229" i="5"/>
  <c r="R229" i="5"/>
  <c r="W229" i="5" l="1"/>
  <c r="V229" i="5"/>
  <c r="P230" i="5"/>
  <c r="AB230" i="5" s="1"/>
  <c r="AC230" i="5" s="1"/>
  <c r="J230" i="5"/>
  <c r="K230" i="5"/>
  <c r="Q230" i="5"/>
  <c r="H230" i="5"/>
  <c r="I230" i="5"/>
  <c r="X230" i="5" l="1"/>
  <c r="Y230" i="5"/>
  <c r="U230" i="5"/>
  <c r="T230" i="5"/>
  <c r="AA230" i="5"/>
  <c r="Z230" i="5"/>
  <c r="C231" i="5"/>
  <c r="L231" i="5" s="1"/>
  <c r="S230" i="5"/>
  <c r="R230" i="5"/>
  <c r="F230" i="5"/>
  <c r="G230" i="5" s="1"/>
  <c r="V230" i="5" l="1"/>
  <c r="W230" i="5"/>
  <c r="P231" i="5"/>
  <c r="AB231" i="5" s="1"/>
  <c r="AC231" i="5" s="1"/>
  <c r="K231" i="5"/>
  <c r="Q231" i="5"/>
  <c r="J231" i="5"/>
  <c r="H231" i="5"/>
  <c r="F231" i="5" s="1"/>
  <c r="G231" i="5" s="1"/>
  <c r="I231" i="5"/>
  <c r="V231" i="5" l="1"/>
  <c r="W231" i="5"/>
  <c r="X231" i="5"/>
  <c r="Y231" i="5"/>
  <c r="S231" i="5"/>
  <c r="R231" i="5"/>
  <c r="Z231" i="5"/>
  <c r="AE231" i="5" s="1"/>
  <c r="C232" i="5"/>
  <c r="L232" i="5" s="1"/>
  <c r="AA231" i="5"/>
  <c r="T231" i="5"/>
  <c r="U231" i="5"/>
  <c r="Q232" i="5" l="1"/>
  <c r="H232" i="5"/>
  <c r="P232" i="5"/>
  <c r="AB232" i="5" s="1"/>
  <c r="AC232" i="5" s="1"/>
  <c r="I232" i="5"/>
  <c r="K232" i="5"/>
  <c r="J232" i="5"/>
  <c r="S232" i="5" l="1"/>
  <c r="R232" i="5"/>
  <c r="AA232" i="5"/>
  <c r="C233" i="5"/>
  <c r="L233" i="5" s="1"/>
  <c r="Z232" i="5"/>
  <c r="T232" i="5"/>
  <c r="U232" i="5"/>
  <c r="F232" i="5"/>
  <c r="G232" i="5" s="1"/>
  <c r="X232" i="5"/>
  <c r="Y232" i="5"/>
  <c r="W232" i="5" l="1"/>
  <c r="V232" i="5"/>
  <c r="P233" i="5"/>
  <c r="AB233" i="5" s="1"/>
  <c r="AC233" i="5" s="1"/>
  <c r="Q233" i="5"/>
  <c r="H233" i="5"/>
  <c r="I233" i="5"/>
  <c r="K233" i="5"/>
  <c r="J233" i="5"/>
  <c r="R233" i="5" l="1"/>
  <c r="S233" i="5"/>
  <c r="F233" i="5"/>
  <c r="G233" i="5" s="1"/>
  <c r="Y233" i="5"/>
  <c r="X233" i="5"/>
  <c r="U233" i="5"/>
  <c r="T233" i="5"/>
  <c r="AA233" i="5"/>
  <c r="C234" i="5"/>
  <c r="L234" i="5" s="1"/>
  <c r="Z233" i="5"/>
  <c r="Q234" i="5" l="1"/>
  <c r="P234" i="5"/>
  <c r="AB234" i="5" s="1"/>
  <c r="AC234" i="5" s="1"/>
  <c r="K234" i="5"/>
  <c r="J234" i="5"/>
  <c r="H234" i="5"/>
  <c r="I234" i="5"/>
  <c r="W233" i="5"/>
  <c r="V233" i="5"/>
  <c r="Z234" i="5" l="1"/>
  <c r="AA234" i="5"/>
  <c r="C235" i="5"/>
  <c r="L235" i="5" s="1"/>
  <c r="F234" i="5"/>
  <c r="G234" i="5" s="1"/>
  <c r="X234" i="5"/>
  <c r="Y234" i="5"/>
  <c r="U234" i="5"/>
  <c r="T234" i="5"/>
  <c r="R234" i="5"/>
  <c r="S234" i="5"/>
  <c r="V234" i="5" l="1"/>
  <c r="W234" i="5"/>
  <c r="I235" i="5"/>
  <c r="K235" i="5"/>
  <c r="P235" i="5"/>
  <c r="AB235" i="5" s="1"/>
  <c r="AC235" i="5" s="1"/>
  <c r="Q235" i="5"/>
  <c r="J235" i="5"/>
  <c r="H235" i="5"/>
  <c r="F235" i="5" s="1"/>
  <c r="G235" i="5" s="1"/>
  <c r="V235" i="5" l="1"/>
  <c r="W235" i="5"/>
  <c r="X235" i="5"/>
  <c r="Y235" i="5"/>
  <c r="U235" i="5"/>
  <c r="T235" i="5"/>
  <c r="S235" i="5"/>
  <c r="R235" i="5"/>
  <c r="AA235" i="5"/>
  <c r="C236" i="5"/>
  <c r="L236" i="5" s="1"/>
  <c r="Z235" i="5"/>
  <c r="J236" i="5" l="1"/>
  <c r="P236" i="5"/>
  <c r="AB236" i="5" s="1"/>
  <c r="AC236" i="5" s="1"/>
  <c r="H236" i="5"/>
  <c r="Q236" i="5"/>
  <c r="K236" i="5"/>
  <c r="I236" i="5"/>
  <c r="T236" i="5" l="1"/>
  <c r="U236" i="5"/>
  <c r="F236" i="5"/>
  <c r="G236" i="5" s="1"/>
  <c r="Y236" i="5"/>
  <c r="X236" i="5"/>
  <c r="Z236" i="5"/>
  <c r="AA236" i="5"/>
  <c r="C237" i="5"/>
  <c r="L237" i="5" s="1"/>
  <c r="S236" i="5"/>
  <c r="R236" i="5"/>
  <c r="J237" i="5" l="1"/>
  <c r="K237" i="5"/>
  <c r="P237" i="5"/>
  <c r="AB237" i="5" s="1"/>
  <c r="AC237" i="5" s="1"/>
  <c r="Q237" i="5"/>
  <c r="H237" i="5"/>
  <c r="I237" i="5"/>
  <c r="W236" i="5"/>
  <c r="V236" i="5"/>
  <c r="Z237" i="5" l="1"/>
  <c r="AA237" i="5"/>
  <c r="C238" i="5"/>
  <c r="L238" i="5" s="1"/>
  <c r="U237" i="5"/>
  <c r="T237" i="5"/>
  <c r="F237" i="5"/>
  <c r="G237" i="5" s="1"/>
  <c r="X237" i="5"/>
  <c r="Y237" i="5"/>
  <c r="S237" i="5"/>
  <c r="R237" i="5"/>
  <c r="V237" i="5" l="1"/>
  <c r="W237" i="5"/>
  <c r="Q238" i="5"/>
  <c r="K238" i="5"/>
  <c r="P238" i="5"/>
  <c r="AB238" i="5" s="1"/>
  <c r="AC238" i="5" s="1"/>
  <c r="J238" i="5"/>
  <c r="H238" i="5"/>
  <c r="I238" i="5"/>
  <c r="AA238" i="5" l="1"/>
  <c r="Z238" i="5"/>
  <c r="C239" i="5"/>
  <c r="L239" i="5" s="1"/>
  <c r="S238" i="5"/>
  <c r="R238" i="5"/>
  <c r="F238" i="5"/>
  <c r="G238" i="5" s="1"/>
  <c r="X238" i="5"/>
  <c r="Y238" i="5"/>
  <c r="U238" i="5"/>
  <c r="T238" i="5"/>
  <c r="V238" i="5" l="1"/>
  <c r="W238" i="5"/>
  <c r="H239" i="5"/>
  <c r="F239" i="5" s="1"/>
  <c r="G239" i="5" s="1"/>
  <c r="K239" i="5"/>
  <c r="Q239" i="5"/>
  <c r="P239" i="5"/>
  <c r="AB239" i="5" s="1"/>
  <c r="AC239" i="5" s="1"/>
  <c r="J239" i="5"/>
  <c r="I239" i="5"/>
  <c r="S239" i="5" l="1"/>
  <c r="R239" i="5"/>
  <c r="AA239" i="5"/>
  <c r="Z239" i="5"/>
  <c r="C240" i="5"/>
  <c r="L240" i="5" s="1"/>
  <c r="V239" i="5"/>
  <c r="W239" i="5"/>
  <c r="U239" i="5"/>
  <c r="T239" i="5"/>
  <c r="X239" i="5"/>
  <c r="Y239" i="5"/>
  <c r="Q240" i="5" l="1"/>
  <c r="K240" i="5"/>
  <c r="H240" i="5"/>
  <c r="P240" i="5"/>
  <c r="AB240" i="5" s="1"/>
  <c r="AC240" i="5" s="1"/>
  <c r="J240" i="5"/>
  <c r="I240" i="5"/>
  <c r="R240" i="5" l="1"/>
  <c r="S240" i="5"/>
  <c r="F240" i="5"/>
  <c r="G240" i="5" s="1"/>
  <c r="Y240" i="5"/>
  <c r="X240" i="5"/>
  <c r="Z240" i="5"/>
  <c r="C241" i="5"/>
  <c r="L241" i="5" s="1"/>
  <c r="AA240" i="5"/>
  <c r="T240" i="5"/>
  <c r="U240" i="5"/>
  <c r="Q241" i="5" l="1"/>
  <c r="K241" i="5"/>
  <c r="P241" i="5"/>
  <c r="AB241" i="5" s="1"/>
  <c r="AC241" i="5" s="1"/>
  <c r="J241" i="5"/>
  <c r="H241" i="5"/>
  <c r="F241" i="5" s="1"/>
  <c r="G241" i="5" s="1"/>
  <c r="I241" i="5"/>
  <c r="V240" i="5"/>
  <c r="W240" i="5"/>
  <c r="X241" i="5" l="1"/>
  <c r="Y241" i="5"/>
  <c r="R241" i="5"/>
  <c r="S241" i="5"/>
  <c r="W241" i="5"/>
  <c r="V241" i="5"/>
  <c r="Z241" i="5"/>
  <c r="AA241" i="5"/>
  <c r="C242" i="5"/>
  <c r="L242" i="5" s="1"/>
  <c r="U241" i="5"/>
  <c r="T241" i="5"/>
  <c r="K242" i="5" l="1"/>
  <c r="I242" i="5"/>
  <c r="P242" i="5"/>
  <c r="AB242" i="5" s="1"/>
  <c r="AC242" i="5" s="1"/>
  <c r="J242" i="5"/>
  <c r="Q242" i="5"/>
  <c r="H242" i="5"/>
  <c r="R242" i="5" l="1"/>
  <c r="S242" i="5"/>
  <c r="F242" i="5"/>
  <c r="G242" i="5" s="1"/>
  <c r="Y242" i="5"/>
  <c r="X242" i="5"/>
  <c r="C243" i="5"/>
  <c r="L243" i="5" s="1"/>
  <c r="Z242" i="5"/>
  <c r="AA242" i="5"/>
  <c r="U242" i="5"/>
  <c r="T242" i="5"/>
  <c r="P243" i="5" l="1"/>
  <c r="AB243" i="5" s="1"/>
  <c r="AC243" i="5" s="1"/>
  <c r="I243" i="5"/>
  <c r="K243" i="5"/>
  <c r="J243" i="5"/>
  <c r="Q243" i="5"/>
  <c r="H243" i="5"/>
  <c r="W242" i="5"/>
  <c r="V242" i="5"/>
  <c r="X243" i="5" l="1"/>
  <c r="Y243" i="5"/>
  <c r="U243" i="5"/>
  <c r="T243" i="5"/>
  <c r="R243" i="5"/>
  <c r="S243" i="5"/>
  <c r="Z243" i="5"/>
  <c r="AE243" i="5" s="1"/>
  <c r="C244" i="5"/>
  <c r="L244" i="5" s="1"/>
  <c r="AA243" i="5"/>
  <c r="F243" i="5"/>
  <c r="G243" i="5" s="1"/>
  <c r="V243" i="5" l="1"/>
  <c r="W243" i="5"/>
  <c r="J244" i="5"/>
  <c r="H244" i="5"/>
  <c r="P244" i="5"/>
  <c r="AB244" i="5" s="1"/>
  <c r="AC244" i="5" s="1"/>
  <c r="K244" i="5"/>
  <c r="Q244" i="5"/>
  <c r="I244" i="5"/>
  <c r="Z244" i="5" l="1"/>
  <c r="AA244" i="5"/>
  <c r="C245" i="5"/>
  <c r="L245" i="5" s="1"/>
  <c r="T244" i="5"/>
  <c r="U244" i="5"/>
  <c r="F244" i="5"/>
  <c r="G244" i="5" s="1"/>
  <c r="Y244" i="5"/>
  <c r="X244" i="5"/>
  <c r="R244" i="5"/>
  <c r="S244" i="5"/>
  <c r="W244" i="5" l="1"/>
  <c r="V244" i="5"/>
  <c r="K245" i="5"/>
  <c r="J245" i="5"/>
  <c r="Q245" i="5"/>
  <c r="P245" i="5"/>
  <c r="AB245" i="5" s="1"/>
  <c r="AC245" i="5" s="1"/>
  <c r="H245" i="5"/>
  <c r="I245" i="5"/>
  <c r="F245" i="5" l="1"/>
  <c r="G245" i="5" s="1"/>
  <c r="Y245" i="5"/>
  <c r="X245" i="5"/>
  <c r="Z245" i="5"/>
  <c r="AA245" i="5"/>
  <c r="C246" i="5"/>
  <c r="L246" i="5" s="1"/>
  <c r="S245" i="5"/>
  <c r="R245" i="5"/>
  <c r="U245" i="5"/>
  <c r="T245" i="5"/>
  <c r="H246" i="5" l="1"/>
  <c r="Q246" i="5"/>
  <c r="J246" i="5"/>
  <c r="P246" i="5"/>
  <c r="AB246" i="5" s="1"/>
  <c r="AC246" i="5" s="1"/>
  <c r="K246" i="5"/>
  <c r="I246" i="5"/>
  <c r="V245" i="5"/>
  <c r="W245" i="5"/>
  <c r="U246" i="5" l="1"/>
  <c r="T246" i="5"/>
  <c r="R246" i="5"/>
  <c r="S246" i="5"/>
  <c r="AA246" i="5"/>
  <c r="Z246" i="5"/>
  <c r="C247" i="5"/>
  <c r="L247" i="5" s="1"/>
  <c r="F246" i="5"/>
  <c r="G246" i="5" s="1"/>
  <c r="Y246" i="5"/>
  <c r="X246" i="5"/>
  <c r="V246" i="5" l="1"/>
  <c r="W246" i="5"/>
  <c r="H247" i="5"/>
  <c r="K247" i="5"/>
  <c r="Q247" i="5"/>
  <c r="P247" i="5"/>
  <c r="AB247" i="5" s="1"/>
  <c r="AC247" i="5" s="1"/>
  <c r="J247" i="5"/>
  <c r="I247" i="5"/>
  <c r="S247" i="5" l="1"/>
  <c r="R247" i="5"/>
  <c r="T247" i="5"/>
  <c r="U247" i="5"/>
  <c r="AA247" i="5"/>
  <c r="C248" i="5"/>
  <c r="L248" i="5" s="1"/>
  <c r="Z247" i="5"/>
  <c r="F247" i="5"/>
  <c r="G247" i="5" s="1"/>
  <c r="X247" i="5"/>
  <c r="Y247" i="5"/>
  <c r="V247" i="5" l="1"/>
  <c r="W247" i="5"/>
  <c r="J248" i="5"/>
  <c r="P248" i="5"/>
  <c r="AB248" i="5" s="1"/>
  <c r="AC248" i="5" s="1"/>
  <c r="Q248" i="5"/>
  <c r="K248" i="5"/>
  <c r="I248" i="5"/>
  <c r="H248" i="5"/>
  <c r="T248" i="5" l="1"/>
  <c r="U248" i="5"/>
  <c r="F248" i="5"/>
  <c r="G248" i="5" s="1"/>
  <c r="X248" i="5"/>
  <c r="Y248" i="5"/>
  <c r="AA248" i="5"/>
  <c r="Z248" i="5"/>
  <c r="C249" i="5"/>
  <c r="L249" i="5" s="1"/>
  <c r="R248" i="5"/>
  <c r="S248" i="5"/>
  <c r="Q249" i="5" l="1"/>
  <c r="K249" i="5"/>
  <c r="P249" i="5"/>
  <c r="AB249" i="5" s="1"/>
  <c r="AC249" i="5" s="1"/>
  <c r="J249" i="5"/>
  <c r="H249" i="5"/>
  <c r="I249" i="5"/>
  <c r="W248" i="5"/>
  <c r="V248" i="5"/>
  <c r="Z249" i="5" l="1"/>
  <c r="AA249" i="5"/>
  <c r="C250" i="5"/>
  <c r="L250" i="5" s="1"/>
  <c r="S249" i="5"/>
  <c r="R249" i="5"/>
  <c r="F249" i="5"/>
  <c r="G249" i="5" s="1"/>
  <c r="Y249" i="5"/>
  <c r="X249" i="5"/>
  <c r="T249" i="5"/>
  <c r="U249" i="5"/>
  <c r="W249" i="5" l="1"/>
  <c r="V249" i="5"/>
  <c r="J250" i="5"/>
  <c r="Q250" i="5"/>
  <c r="P250" i="5"/>
  <c r="AB250" i="5" s="1"/>
  <c r="AC250" i="5" s="1"/>
  <c r="I250" i="5"/>
  <c r="K250" i="5"/>
  <c r="H250" i="5"/>
  <c r="F250" i="5" l="1"/>
  <c r="G250" i="5" s="1"/>
  <c r="X250" i="5"/>
  <c r="Y250" i="5"/>
  <c r="AA250" i="5"/>
  <c r="Z250" i="5"/>
  <c r="C251" i="5"/>
  <c r="L251" i="5" s="1"/>
  <c r="T250" i="5"/>
  <c r="U250" i="5"/>
  <c r="S250" i="5"/>
  <c r="R250" i="5"/>
  <c r="K251" i="5" l="1"/>
  <c r="Q251" i="5"/>
  <c r="J251" i="5"/>
  <c r="P251" i="5"/>
  <c r="AB251" i="5" s="1"/>
  <c r="AC251" i="5" s="1"/>
  <c r="H251" i="5"/>
  <c r="F251" i="5" s="1"/>
  <c r="G251" i="5" s="1"/>
  <c r="I251" i="5"/>
  <c r="V250" i="5"/>
  <c r="W250" i="5"/>
  <c r="W251" i="5" l="1"/>
  <c r="V251" i="5"/>
  <c r="AA251" i="5"/>
  <c r="C252" i="5"/>
  <c r="L252" i="5" s="1"/>
  <c r="Z251" i="5"/>
  <c r="S251" i="5"/>
  <c r="R251" i="5"/>
  <c r="X251" i="5"/>
  <c r="Y251" i="5"/>
  <c r="U251" i="5"/>
  <c r="T251" i="5"/>
  <c r="K252" i="5" l="1"/>
  <c r="Q252" i="5"/>
  <c r="H252" i="5"/>
  <c r="J252" i="5"/>
  <c r="P252" i="5"/>
  <c r="AB252" i="5" s="1"/>
  <c r="AC252" i="5" s="1"/>
  <c r="I252" i="5"/>
  <c r="R252" i="5" l="1"/>
  <c r="S252" i="5"/>
  <c r="Z252" i="5"/>
  <c r="C253" i="5"/>
  <c r="L253" i="5" s="1"/>
  <c r="AA252" i="5"/>
  <c r="F252" i="5"/>
  <c r="G252" i="5" s="1"/>
  <c r="X252" i="5"/>
  <c r="Y252" i="5"/>
  <c r="U252" i="5"/>
  <c r="T252" i="5"/>
  <c r="W252" i="5" l="1"/>
  <c r="V252" i="5"/>
  <c r="P253" i="5"/>
  <c r="AB253" i="5" s="1"/>
  <c r="AC253" i="5" s="1"/>
  <c r="J253" i="5"/>
  <c r="Q253" i="5"/>
  <c r="K253" i="5"/>
  <c r="H253" i="5"/>
  <c r="F253" i="5" s="1"/>
  <c r="G253" i="5" s="1"/>
  <c r="I253" i="5"/>
  <c r="AA253" i="5" l="1"/>
  <c r="C254" i="5"/>
  <c r="L254" i="5" s="1"/>
  <c r="Z253" i="5"/>
  <c r="Y253" i="5"/>
  <c r="X253" i="5"/>
  <c r="R253" i="5"/>
  <c r="S253" i="5"/>
  <c r="W253" i="5"/>
  <c r="V253" i="5"/>
  <c r="T253" i="5"/>
  <c r="U253" i="5"/>
  <c r="I254" i="5" l="1"/>
  <c r="P254" i="5"/>
  <c r="AB254" i="5" s="1"/>
  <c r="AC254" i="5" s="1"/>
  <c r="J254" i="5"/>
  <c r="K254" i="5"/>
  <c r="Q254" i="5"/>
  <c r="H254" i="5"/>
  <c r="T254" i="5" l="1"/>
  <c r="U254" i="5"/>
  <c r="F254" i="5"/>
  <c r="G254" i="5" s="1"/>
  <c r="X254" i="5"/>
  <c r="Y254" i="5"/>
  <c r="S254" i="5"/>
  <c r="R254" i="5"/>
  <c r="C255" i="5"/>
  <c r="L255" i="5" s="1"/>
  <c r="AA254" i="5"/>
  <c r="Z254" i="5"/>
  <c r="I255" i="5" l="1"/>
  <c r="K255" i="5"/>
  <c r="Q255" i="5"/>
  <c r="J255" i="5"/>
  <c r="P255" i="5"/>
  <c r="AB255" i="5" s="1"/>
  <c r="AC255" i="5" s="1"/>
  <c r="H255" i="5"/>
  <c r="V254" i="5"/>
  <c r="W254" i="5"/>
  <c r="F255" i="5" l="1"/>
  <c r="G255" i="5" s="1"/>
  <c r="X255" i="5"/>
  <c r="Y255" i="5"/>
  <c r="T255" i="5"/>
  <c r="U255" i="5"/>
  <c r="S255" i="5"/>
  <c r="R255" i="5"/>
  <c r="AA255" i="5"/>
  <c r="C256" i="5"/>
  <c r="L256" i="5" s="1"/>
  <c r="Z255" i="5"/>
  <c r="AE255" i="5" s="1"/>
  <c r="P256" i="5" l="1"/>
  <c r="AB256" i="5" s="1"/>
  <c r="AC256" i="5" s="1"/>
  <c r="Q256" i="5"/>
  <c r="J256" i="5"/>
  <c r="K256" i="5"/>
  <c r="I256" i="5"/>
  <c r="H256" i="5"/>
  <c r="F256" i="5" s="1"/>
  <c r="G256" i="5" s="1"/>
  <c r="W255" i="5"/>
  <c r="V255" i="5"/>
  <c r="V256" i="5" l="1"/>
  <c r="W256" i="5"/>
  <c r="X256" i="5"/>
  <c r="Y256" i="5"/>
  <c r="AA256" i="5"/>
  <c r="Z256" i="5"/>
  <c r="C257" i="5"/>
  <c r="L257" i="5" s="1"/>
  <c r="U256" i="5"/>
  <c r="T256" i="5"/>
  <c r="R256" i="5"/>
  <c r="S256" i="5"/>
  <c r="P257" i="5" l="1"/>
  <c r="AB257" i="5" s="1"/>
  <c r="AC257" i="5" s="1"/>
  <c r="J257" i="5"/>
  <c r="K257" i="5"/>
  <c r="Q257" i="5"/>
  <c r="H257" i="5"/>
  <c r="I257" i="5"/>
  <c r="F257" i="5" l="1"/>
  <c r="G257" i="5" s="1"/>
  <c r="Y257" i="5"/>
  <c r="X257" i="5"/>
  <c r="Z257" i="5"/>
  <c r="AA257" i="5"/>
  <c r="C258" i="5"/>
  <c r="L258" i="5" s="1"/>
  <c r="R257" i="5"/>
  <c r="S257" i="5"/>
  <c r="T257" i="5"/>
  <c r="U257" i="5"/>
  <c r="Q258" i="5" l="1"/>
  <c r="H258" i="5"/>
  <c r="F258" i="5" s="1"/>
  <c r="G258" i="5" s="1"/>
  <c r="K258" i="5"/>
  <c r="J258" i="5"/>
  <c r="P258" i="5"/>
  <c r="AB258" i="5" s="1"/>
  <c r="AC258" i="5" s="1"/>
  <c r="I258" i="5"/>
  <c r="W257" i="5"/>
  <c r="V257" i="5"/>
  <c r="AA258" i="5" l="1"/>
  <c r="Z258" i="5"/>
  <c r="C259" i="5"/>
  <c r="L259" i="5" s="1"/>
  <c r="R258" i="5"/>
  <c r="S258" i="5"/>
  <c r="T258" i="5"/>
  <c r="U258" i="5"/>
  <c r="V258" i="5"/>
  <c r="W258" i="5"/>
  <c r="X258" i="5"/>
  <c r="Y258" i="5"/>
  <c r="I259" i="5" l="1"/>
  <c r="J259" i="5"/>
  <c r="Q259" i="5"/>
  <c r="P259" i="5"/>
  <c r="AB259" i="5" s="1"/>
  <c r="AC259" i="5" s="1"/>
  <c r="K259" i="5"/>
  <c r="H259" i="5"/>
  <c r="Y259" i="5" l="1"/>
  <c r="X259" i="5"/>
  <c r="T259" i="5"/>
  <c r="U259" i="5"/>
  <c r="F259" i="5"/>
  <c r="G259" i="5" s="1"/>
  <c r="S259" i="5"/>
  <c r="R259" i="5"/>
  <c r="AA259" i="5"/>
  <c r="Z259" i="5"/>
  <c r="C260" i="5"/>
  <c r="L260" i="5" s="1"/>
  <c r="H260" i="5" l="1"/>
  <c r="Q260" i="5"/>
  <c r="J260" i="5"/>
  <c r="K260" i="5"/>
  <c r="P260" i="5"/>
  <c r="AB260" i="5" s="1"/>
  <c r="AC260" i="5" s="1"/>
  <c r="I260" i="5"/>
  <c r="W259" i="5"/>
  <c r="V259" i="5"/>
  <c r="U260" i="5" l="1"/>
  <c r="T260" i="5"/>
  <c r="AA260" i="5"/>
  <c r="Z260" i="5"/>
  <c r="C261" i="5"/>
  <c r="L261" i="5" s="1"/>
  <c r="R260" i="5"/>
  <c r="S260" i="5"/>
  <c r="F260" i="5"/>
  <c r="G260" i="5" s="1"/>
  <c r="Y260" i="5"/>
  <c r="X260" i="5"/>
  <c r="V260" i="5" l="1"/>
  <c r="W260" i="5"/>
  <c r="J261" i="5"/>
  <c r="K261" i="5"/>
  <c r="Q261" i="5"/>
  <c r="P261" i="5"/>
  <c r="AB261" i="5" s="1"/>
  <c r="AC261" i="5" s="1"/>
  <c r="H261" i="5"/>
  <c r="I261" i="5"/>
  <c r="Z261" i="5" l="1"/>
  <c r="AA261" i="5"/>
  <c r="C262" i="5"/>
  <c r="L262" i="5" s="1"/>
  <c r="F261" i="5"/>
  <c r="G261" i="5" s="1"/>
  <c r="X261" i="5"/>
  <c r="Y261" i="5"/>
  <c r="U261" i="5"/>
  <c r="T261" i="5"/>
  <c r="S261" i="5"/>
  <c r="R261" i="5"/>
  <c r="V261" i="5" l="1"/>
  <c r="W261" i="5"/>
  <c r="K262" i="5"/>
  <c r="I262" i="5"/>
  <c r="Q262" i="5"/>
  <c r="P262" i="5"/>
  <c r="AB262" i="5" s="1"/>
  <c r="AC262" i="5" s="1"/>
  <c r="J262" i="5"/>
  <c r="H262" i="5"/>
  <c r="R262" i="5" l="1"/>
  <c r="S262" i="5"/>
  <c r="C263" i="5"/>
  <c r="L263" i="5" s="1"/>
  <c r="AA262" i="5"/>
  <c r="Z262" i="5"/>
  <c r="F262" i="5"/>
  <c r="G262" i="5" s="1"/>
  <c r="X262" i="5"/>
  <c r="Y262" i="5"/>
  <c r="T262" i="5"/>
  <c r="U262" i="5"/>
  <c r="V262" i="5" l="1"/>
  <c r="W262" i="5"/>
  <c r="Q263" i="5"/>
  <c r="I263" i="5"/>
  <c r="K263" i="5"/>
  <c r="J263" i="5"/>
  <c r="P263" i="5"/>
  <c r="AB263" i="5" s="1"/>
  <c r="AC263" i="5" s="1"/>
  <c r="H263" i="5"/>
  <c r="F263" i="5" s="1"/>
  <c r="G263" i="5" s="1"/>
  <c r="V263" i="5" l="1"/>
  <c r="W263" i="5"/>
  <c r="U263" i="5"/>
  <c r="T263" i="5"/>
  <c r="Y263" i="5"/>
  <c r="X263" i="5"/>
  <c r="R263" i="5"/>
  <c r="S263" i="5"/>
  <c r="AA263" i="5"/>
  <c r="Z263" i="5"/>
  <c r="C264" i="5"/>
  <c r="L264" i="5" s="1"/>
  <c r="I264" i="5" l="1"/>
  <c r="J264" i="5"/>
  <c r="P264" i="5"/>
  <c r="AB264" i="5" s="1"/>
  <c r="AC264" i="5" s="1"/>
  <c r="Q264" i="5"/>
  <c r="K264" i="5"/>
  <c r="H264" i="5"/>
  <c r="X264" i="5" l="1"/>
  <c r="Y264" i="5"/>
  <c r="U264" i="5"/>
  <c r="T264" i="5"/>
  <c r="F264" i="5"/>
  <c r="G264" i="5" s="1"/>
  <c r="S264" i="5"/>
  <c r="R264" i="5"/>
  <c r="Z264" i="5"/>
  <c r="AA264" i="5"/>
  <c r="C265" i="5"/>
  <c r="L265" i="5" s="1"/>
  <c r="J265" i="5" l="1"/>
  <c r="I265" i="5"/>
  <c r="K265" i="5"/>
  <c r="Q265" i="5"/>
  <c r="P265" i="5"/>
  <c r="AB265" i="5" s="1"/>
  <c r="AC265" i="5" s="1"/>
  <c r="H265" i="5"/>
  <c r="F265" i="5" s="1"/>
  <c r="G265" i="5" s="1"/>
  <c r="V264" i="5"/>
  <c r="W264" i="5"/>
  <c r="W265" i="5" l="1"/>
  <c r="V265" i="5"/>
  <c r="U265" i="5"/>
  <c r="T265" i="5"/>
  <c r="X265" i="5"/>
  <c r="Y265" i="5"/>
  <c r="C266" i="5"/>
  <c r="L266" i="5" s="1"/>
  <c r="AA265" i="5"/>
  <c r="Z265" i="5"/>
  <c r="S265" i="5"/>
  <c r="R265" i="5"/>
  <c r="Q266" i="5" l="1"/>
  <c r="H266" i="5"/>
  <c r="I266" i="5"/>
  <c r="K266" i="5"/>
  <c r="P266" i="5"/>
  <c r="AB266" i="5" s="1"/>
  <c r="AC266" i="5" s="1"/>
  <c r="J266" i="5"/>
  <c r="S266" i="5" l="1"/>
  <c r="R266" i="5"/>
  <c r="C267" i="5"/>
  <c r="L267" i="5" s="1"/>
  <c r="Z266" i="5"/>
  <c r="AA266" i="5"/>
  <c r="U266" i="5"/>
  <c r="T266" i="5"/>
  <c r="F266" i="5"/>
  <c r="G266" i="5" s="1"/>
  <c r="Y266" i="5"/>
  <c r="X266" i="5"/>
  <c r="W266" i="5" l="1"/>
  <c r="V266" i="5"/>
  <c r="J267" i="5"/>
  <c r="H267" i="5"/>
  <c r="I267" i="5"/>
  <c r="Q267" i="5"/>
  <c r="K267" i="5"/>
  <c r="P267" i="5"/>
  <c r="AB267" i="5" s="1"/>
  <c r="AC267" i="5" s="1"/>
  <c r="Z267" i="5" l="1"/>
  <c r="AE267" i="5" s="1"/>
  <c r="C268" i="5"/>
  <c r="L268" i="5" s="1"/>
  <c r="AA267" i="5"/>
  <c r="F267" i="5"/>
  <c r="G267" i="5" s="1"/>
  <c r="Y267" i="5"/>
  <c r="X267" i="5"/>
  <c r="U267" i="5"/>
  <c r="T267" i="5"/>
  <c r="R267" i="5"/>
  <c r="S267" i="5"/>
  <c r="V267" i="5" l="1"/>
  <c r="W267" i="5"/>
  <c r="J268" i="5"/>
  <c r="I268" i="5"/>
  <c r="P268" i="5"/>
  <c r="AB268" i="5" s="1"/>
  <c r="AC268" i="5" s="1"/>
  <c r="K268" i="5"/>
  <c r="Q268" i="5"/>
  <c r="H268" i="5"/>
  <c r="F268" i="5" l="1"/>
  <c r="G268" i="5" s="1"/>
  <c r="X268" i="5"/>
  <c r="Y268" i="5"/>
  <c r="AA268" i="5"/>
  <c r="C269" i="5"/>
  <c r="L269" i="5" s="1"/>
  <c r="Z268" i="5"/>
  <c r="T268" i="5"/>
  <c r="U268" i="5"/>
  <c r="S268" i="5"/>
  <c r="R268" i="5"/>
  <c r="I269" i="5" l="1"/>
  <c r="P269" i="5"/>
  <c r="AB269" i="5" s="1"/>
  <c r="AC269" i="5" s="1"/>
  <c r="K269" i="5"/>
  <c r="Q269" i="5"/>
  <c r="J269" i="5"/>
  <c r="H269" i="5"/>
  <c r="W268" i="5"/>
  <c r="V268" i="5"/>
  <c r="S269" i="5" l="1"/>
  <c r="R269" i="5"/>
  <c r="F269" i="5"/>
  <c r="G269" i="5" s="1"/>
  <c r="Y269" i="5"/>
  <c r="X269" i="5"/>
  <c r="T269" i="5"/>
  <c r="U269" i="5"/>
  <c r="AA269" i="5"/>
  <c r="C270" i="5"/>
  <c r="L270" i="5" s="1"/>
  <c r="Z269" i="5"/>
  <c r="Q270" i="5" l="1"/>
  <c r="J270" i="5"/>
  <c r="I270" i="5"/>
  <c r="P270" i="5"/>
  <c r="AB270" i="5" s="1"/>
  <c r="AC270" i="5" s="1"/>
  <c r="K270" i="5"/>
  <c r="H270" i="5"/>
  <c r="F270" i="5" s="1"/>
  <c r="G270" i="5" s="1"/>
  <c r="V269" i="5"/>
  <c r="W269" i="5"/>
  <c r="T270" i="5" l="1"/>
  <c r="U270" i="5"/>
  <c r="X270" i="5"/>
  <c r="Y270" i="5"/>
  <c r="AA270" i="5"/>
  <c r="C271" i="5"/>
  <c r="L271" i="5" s="1"/>
  <c r="Z270" i="5"/>
  <c r="W270" i="5"/>
  <c r="V270" i="5"/>
  <c r="R270" i="5"/>
  <c r="S270" i="5"/>
  <c r="H271" i="5" l="1"/>
  <c r="I271" i="5"/>
  <c r="Q271" i="5"/>
  <c r="J271" i="5"/>
  <c r="P271" i="5"/>
  <c r="AB271" i="5" s="1"/>
  <c r="AC271" i="5" s="1"/>
  <c r="K271" i="5"/>
  <c r="T271" i="5" l="1"/>
  <c r="U271" i="5"/>
  <c r="Z271" i="5"/>
  <c r="AA271" i="5"/>
  <c r="C272" i="5"/>
  <c r="L272" i="5" s="1"/>
  <c r="R271" i="5"/>
  <c r="S271" i="5"/>
  <c r="F271" i="5"/>
  <c r="G271" i="5" s="1"/>
  <c r="Y271" i="5"/>
  <c r="X271" i="5"/>
  <c r="V271" i="5" l="1"/>
  <c r="W271" i="5"/>
  <c r="I272" i="5"/>
  <c r="K272" i="5"/>
  <c r="P272" i="5"/>
  <c r="AB272" i="5" s="1"/>
  <c r="AC272" i="5" s="1"/>
  <c r="Q272" i="5"/>
  <c r="J272" i="5"/>
  <c r="H272" i="5"/>
  <c r="F272" i="5" l="1"/>
  <c r="G272" i="5" s="1"/>
  <c r="Y272" i="5"/>
  <c r="X272" i="5"/>
  <c r="U272" i="5"/>
  <c r="T272" i="5"/>
  <c r="R272" i="5"/>
  <c r="S272" i="5"/>
  <c r="Z272" i="5"/>
  <c r="C273" i="5"/>
  <c r="L273" i="5" s="1"/>
  <c r="AA272" i="5"/>
  <c r="Q273" i="5" l="1"/>
  <c r="P273" i="5"/>
  <c r="AB273" i="5" s="1"/>
  <c r="AC273" i="5" s="1"/>
  <c r="K273" i="5"/>
  <c r="J273" i="5"/>
  <c r="I273" i="5"/>
  <c r="H273" i="5"/>
  <c r="F273" i="5" s="1"/>
  <c r="G273" i="5" s="1"/>
  <c r="W272" i="5"/>
  <c r="V272" i="5"/>
  <c r="W273" i="5" l="1"/>
  <c r="V273" i="5"/>
  <c r="X273" i="5"/>
  <c r="Y273" i="5"/>
  <c r="AA273" i="5"/>
  <c r="C274" i="5"/>
  <c r="L274" i="5" s="1"/>
  <c r="Z273" i="5"/>
  <c r="S273" i="5"/>
  <c r="R273" i="5"/>
  <c r="T273" i="5"/>
  <c r="U273" i="5"/>
  <c r="H274" i="5" l="1"/>
  <c r="P274" i="5"/>
  <c r="AB274" i="5" s="1"/>
  <c r="AC274" i="5" s="1"/>
  <c r="Q274" i="5"/>
  <c r="K274" i="5"/>
  <c r="J274" i="5"/>
  <c r="I274" i="5"/>
  <c r="AA274" i="5" l="1"/>
  <c r="C275" i="5"/>
  <c r="L275" i="5" s="1"/>
  <c r="Z274" i="5"/>
  <c r="U274" i="5"/>
  <c r="T274" i="5"/>
  <c r="S274" i="5"/>
  <c r="R274" i="5"/>
  <c r="F274" i="5"/>
  <c r="G274" i="5" s="1"/>
  <c r="Y274" i="5"/>
  <c r="X274" i="5"/>
  <c r="W274" i="5" l="1"/>
  <c r="V274" i="5"/>
  <c r="K275" i="5"/>
  <c r="J275" i="5"/>
  <c r="Q275" i="5"/>
  <c r="P275" i="5"/>
  <c r="AB275" i="5" s="1"/>
  <c r="AC275" i="5" s="1"/>
  <c r="H275" i="5"/>
  <c r="F275" i="5" s="1"/>
  <c r="G275" i="5" s="1"/>
  <c r="I275" i="5"/>
  <c r="C276" i="5" l="1"/>
  <c r="L276" i="5" s="1"/>
  <c r="Z275" i="5"/>
  <c r="AA275" i="5"/>
  <c r="W275" i="5"/>
  <c r="V275" i="5"/>
  <c r="S275" i="5"/>
  <c r="R275" i="5"/>
  <c r="Y275" i="5"/>
  <c r="X275" i="5"/>
  <c r="T275" i="5"/>
  <c r="U275" i="5"/>
  <c r="P276" i="5" l="1"/>
  <c r="AB276" i="5" s="1"/>
  <c r="AC276" i="5" s="1"/>
  <c r="Q276" i="5"/>
  <c r="K276" i="5"/>
  <c r="J276" i="5"/>
  <c r="H276" i="5"/>
  <c r="I276" i="5"/>
  <c r="S276" i="5" l="1"/>
  <c r="R276" i="5"/>
  <c r="AA276" i="5"/>
  <c r="C277" i="5"/>
  <c r="L277" i="5" s="1"/>
  <c r="Z276" i="5"/>
  <c r="F276" i="5"/>
  <c r="G276" i="5" s="1"/>
  <c r="X276" i="5"/>
  <c r="Y276" i="5"/>
  <c r="U276" i="5"/>
  <c r="T276" i="5"/>
  <c r="W276" i="5" l="1"/>
  <c r="V276" i="5"/>
  <c r="J277" i="5"/>
  <c r="Q277" i="5"/>
  <c r="P277" i="5"/>
  <c r="AB277" i="5" s="1"/>
  <c r="AC277" i="5" s="1"/>
  <c r="K277" i="5"/>
  <c r="H277" i="5"/>
  <c r="F277" i="5" s="1"/>
  <c r="G277" i="5" s="1"/>
  <c r="I277" i="5"/>
  <c r="V277" i="5" l="1"/>
  <c r="W277" i="5"/>
  <c r="U277" i="5"/>
  <c r="T277" i="5"/>
  <c r="X277" i="5"/>
  <c r="Y277" i="5"/>
  <c r="C278" i="5"/>
  <c r="L278" i="5" s="1"/>
  <c r="Z277" i="5"/>
  <c r="AA277" i="5"/>
  <c r="S277" i="5"/>
  <c r="R277" i="5"/>
  <c r="P278" i="5" l="1"/>
  <c r="AB278" i="5" s="1"/>
  <c r="AC278" i="5" s="1"/>
  <c r="H278" i="5"/>
  <c r="I278" i="5"/>
  <c r="K278" i="5"/>
  <c r="Q278" i="5"/>
  <c r="J278" i="5"/>
  <c r="F278" i="5"/>
  <c r="G278" i="5" s="1"/>
  <c r="T278" i="5" l="1"/>
  <c r="U278" i="5"/>
  <c r="V278" i="5"/>
  <c r="W278" i="5"/>
  <c r="Y278" i="5"/>
  <c r="X278" i="5"/>
  <c r="S278" i="5"/>
  <c r="R278" i="5"/>
  <c r="AA278" i="5"/>
  <c r="C279" i="5"/>
  <c r="L279" i="5" s="1"/>
  <c r="Z278" i="5"/>
  <c r="H279" i="5" l="1"/>
  <c r="Q279" i="5"/>
  <c r="J279" i="5"/>
  <c r="K279" i="5"/>
  <c r="P279" i="5"/>
  <c r="AB279" i="5" s="1"/>
  <c r="AC279" i="5" s="1"/>
  <c r="I279" i="5"/>
  <c r="U279" i="5" l="1"/>
  <c r="T279" i="5"/>
  <c r="AA279" i="5"/>
  <c r="C280" i="5"/>
  <c r="L280" i="5" s="1"/>
  <c r="Z279" i="5"/>
  <c r="AE279" i="5" s="1"/>
  <c r="S279" i="5"/>
  <c r="R279" i="5"/>
  <c r="F279" i="5"/>
  <c r="G279" i="5" s="1"/>
  <c r="X279" i="5"/>
  <c r="Y279" i="5"/>
  <c r="W279" i="5" l="1"/>
  <c r="V279" i="5"/>
  <c r="P280" i="5"/>
  <c r="AB280" i="5" s="1"/>
  <c r="AC280" i="5" s="1"/>
  <c r="J280" i="5"/>
  <c r="K280" i="5"/>
  <c r="Q280" i="5"/>
  <c r="H280" i="5"/>
  <c r="F280" i="5" s="1"/>
  <c r="G280" i="5" s="1"/>
  <c r="I280" i="5"/>
  <c r="V280" i="5" l="1"/>
  <c r="W280" i="5"/>
  <c r="AA280" i="5"/>
  <c r="C281" i="5"/>
  <c r="L281" i="5" s="1"/>
  <c r="Z280" i="5"/>
  <c r="Y280" i="5"/>
  <c r="X280" i="5"/>
  <c r="T280" i="5"/>
  <c r="U280" i="5"/>
  <c r="R280" i="5"/>
  <c r="S280" i="5"/>
  <c r="J281" i="5" l="1"/>
  <c r="Q281" i="5"/>
  <c r="K281" i="5"/>
  <c r="P281" i="5"/>
  <c r="AB281" i="5" s="1"/>
  <c r="AC281" i="5" s="1"/>
  <c r="I281" i="5"/>
  <c r="H281" i="5"/>
  <c r="F281" i="5" l="1"/>
  <c r="G281" i="5" s="1"/>
  <c r="X281" i="5"/>
  <c r="Y281" i="5"/>
  <c r="U281" i="5"/>
  <c r="T281" i="5"/>
  <c r="C282" i="5"/>
  <c r="L282" i="5" s="1"/>
  <c r="Z281" i="5"/>
  <c r="AA281" i="5"/>
  <c r="R281" i="5"/>
  <c r="S281" i="5"/>
  <c r="Q282" i="5" l="1"/>
  <c r="I282" i="5"/>
  <c r="K282" i="5"/>
  <c r="P282" i="5"/>
  <c r="AB282" i="5" s="1"/>
  <c r="AC282" i="5" s="1"/>
  <c r="J282" i="5"/>
  <c r="H282" i="5"/>
  <c r="V281" i="5"/>
  <c r="W281" i="5"/>
  <c r="S282" i="5" l="1"/>
  <c r="R282" i="5"/>
  <c r="T282" i="5"/>
  <c r="U282" i="5"/>
  <c r="F282" i="5"/>
  <c r="G282" i="5" s="1"/>
  <c r="Y282" i="5"/>
  <c r="X282" i="5"/>
  <c r="C283" i="5"/>
  <c r="L283" i="5" s="1"/>
  <c r="Z282" i="5"/>
  <c r="AA282" i="5"/>
  <c r="P283" i="5" l="1"/>
  <c r="AB283" i="5" s="1"/>
  <c r="AC283" i="5" s="1"/>
  <c r="H283" i="5"/>
  <c r="I283" i="5"/>
  <c r="F283" i="5"/>
  <c r="G283" i="5" s="1"/>
  <c r="Q283" i="5"/>
  <c r="K283" i="5"/>
  <c r="J283" i="5"/>
  <c r="V282" i="5"/>
  <c r="W282" i="5"/>
  <c r="R283" i="5" l="1"/>
  <c r="S283" i="5"/>
  <c r="U283" i="5"/>
  <c r="T283" i="5"/>
  <c r="V283" i="5"/>
  <c r="W283" i="5"/>
  <c r="AA283" i="5"/>
  <c r="C284" i="5"/>
  <c r="L284" i="5" s="1"/>
  <c r="Z283" i="5"/>
  <c r="X283" i="5"/>
  <c r="Y283" i="5"/>
  <c r="I284" i="5" l="1"/>
  <c r="P284" i="5"/>
  <c r="AB284" i="5" s="1"/>
  <c r="AC284" i="5" s="1"/>
  <c r="Q284" i="5"/>
  <c r="J284" i="5"/>
  <c r="K284" i="5"/>
  <c r="H284" i="5"/>
  <c r="F284" i="5" s="1"/>
  <c r="G284" i="5" s="1"/>
  <c r="Y284" i="5" l="1"/>
  <c r="X284" i="5"/>
  <c r="T284" i="5"/>
  <c r="U284" i="5"/>
  <c r="V284" i="5"/>
  <c r="W284" i="5"/>
  <c r="S284" i="5"/>
  <c r="R284" i="5"/>
  <c r="C285" i="5"/>
  <c r="L285" i="5" s="1"/>
  <c r="AA284" i="5"/>
  <c r="Z284" i="5"/>
  <c r="P285" i="5" l="1"/>
  <c r="AB285" i="5" s="1"/>
  <c r="AC285" i="5" s="1"/>
  <c r="Q285" i="5"/>
  <c r="H285" i="5"/>
  <c r="I285" i="5"/>
  <c r="J285" i="5"/>
  <c r="K285" i="5"/>
  <c r="T285" i="5" l="1"/>
  <c r="U285" i="5"/>
  <c r="F285" i="5"/>
  <c r="G285" i="5" s="1"/>
  <c r="Y285" i="5"/>
  <c r="X285" i="5"/>
  <c r="R285" i="5"/>
  <c r="S285" i="5"/>
  <c r="AA285" i="5"/>
  <c r="C286" i="5"/>
  <c r="L286" i="5" s="1"/>
  <c r="Z285" i="5"/>
  <c r="P286" i="5" l="1"/>
  <c r="AB286" i="5" s="1"/>
  <c r="AC286" i="5" s="1"/>
  <c r="Q286" i="5"/>
  <c r="J286" i="5"/>
  <c r="K286" i="5"/>
  <c r="I286" i="5"/>
  <c r="H286" i="5"/>
  <c r="W285" i="5"/>
  <c r="V285" i="5"/>
  <c r="Z286" i="5" l="1"/>
  <c r="AA286" i="5"/>
  <c r="C287" i="5"/>
  <c r="L287" i="5" s="1"/>
  <c r="U286" i="5"/>
  <c r="T286" i="5"/>
  <c r="F286" i="5"/>
  <c r="G286" i="5" s="1"/>
  <c r="Y286" i="5"/>
  <c r="X286" i="5"/>
  <c r="S286" i="5"/>
  <c r="R286" i="5"/>
  <c r="V286" i="5" l="1"/>
  <c r="W286" i="5"/>
  <c r="K287" i="5"/>
  <c r="J287" i="5"/>
  <c r="Q287" i="5"/>
  <c r="P287" i="5"/>
  <c r="AB287" i="5" s="1"/>
  <c r="AC287" i="5" s="1"/>
  <c r="H287" i="5"/>
  <c r="I287" i="5"/>
  <c r="R287" i="5" l="1"/>
  <c r="S287" i="5"/>
  <c r="Z287" i="5"/>
  <c r="AA287" i="5"/>
  <c r="C288" i="5"/>
  <c r="L288" i="5" s="1"/>
  <c r="F287" i="5"/>
  <c r="G287" i="5" s="1"/>
  <c r="X287" i="5"/>
  <c r="Y287" i="5"/>
  <c r="T287" i="5"/>
  <c r="U287" i="5"/>
  <c r="V287" i="5" l="1"/>
  <c r="W287" i="5"/>
  <c r="K288" i="5"/>
  <c r="J288" i="5"/>
  <c r="Q288" i="5"/>
  <c r="P288" i="5"/>
  <c r="AB288" i="5" s="1"/>
  <c r="AC288" i="5" s="1"/>
  <c r="H288" i="5"/>
  <c r="F288" i="5" s="1"/>
  <c r="G288" i="5" s="1"/>
  <c r="I288" i="5"/>
  <c r="Z288" i="5" l="1"/>
  <c r="C289" i="5"/>
  <c r="L289" i="5" s="1"/>
  <c r="AA288" i="5"/>
  <c r="S288" i="5"/>
  <c r="R288" i="5"/>
  <c r="V288" i="5"/>
  <c r="W288" i="5"/>
  <c r="Y288" i="5"/>
  <c r="X288" i="5"/>
  <c r="U288" i="5"/>
  <c r="T288" i="5"/>
  <c r="P289" i="5" l="1"/>
  <c r="AB289" i="5" s="1"/>
  <c r="AC289" i="5" s="1"/>
  <c r="H289" i="5"/>
  <c r="I289" i="5"/>
  <c r="Q289" i="5"/>
  <c r="K289" i="5"/>
  <c r="J289" i="5"/>
  <c r="F289" i="5"/>
  <c r="G289" i="5" s="1"/>
  <c r="U289" i="5" l="1"/>
  <c r="T289" i="5"/>
  <c r="S289" i="5"/>
  <c r="R289" i="5"/>
  <c r="X289" i="5"/>
  <c r="Y289" i="5"/>
  <c r="V289" i="5"/>
  <c r="W289" i="5"/>
  <c r="AA289" i="5"/>
  <c r="Z289" i="5"/>
  <c r="C290" i="5"/>
  <c r="L290" i="5" s="1"/>
  <c r="Q290" i="5" l="1"/>
  <c r="J290" i="5"/>
  <c r="P290" i="5"/>
  <c r="AB290" i="5" s="1"/>
  <c r="AC290" i="5" s="1"/>
  <c r="H290" i="5"/>
  <c r="K290" i="5"/>
  <c r="I290" i="5"/>
  <c r="F290" i="5" l="1"/>
  <c r="G290" i="5" s="1"/>
  <c r="Y290" i="5"/>
  <c r="X290" i="5"/>
  <c r="U290" i="5"/>
  <c r="T290" i="5"/>
  <c r="AA290" i="5"/>
  <c r="C291" i="5"/>
  <c r="L291" i="5" s="1"/>
  <c r="Z290" i="5"/>
  <c r="R290" i="5"/>
  <c r="S290" i="5"/>
  <c r="I291" i="5" l="1"/>
  <c r="P291" i="5"/>
  <c r="AB291" i="5" s="1"/>
  <c r="AC291" i="5" s="1"/>
  <c r="J291" i="5"/>
  <c r="K291" i="5"/>
  <c r="Q291" i="5"/>
  <c r="H291" i="5"/>
  <c r="W290" i="5"/>
  <c r="V290" i="5"/>
  <c r="X291" i="5" l="1"/>
  <c r="Y291" i="5"/>
  <c r="S291" i="5"/>
  <c r="R291" i="5"/>
  <c r="Z291" i="5"/>
  <c r="AE291" i="5" s="1"/>
  <c r="AA291" i="5"/>
  <c r="C292" i="5"/>
  <c r="L292" i="5" s="1"/>
  <c r="T291" i="5"/>
  <c r="U291" i="5"/>
  <c r="F291" i="5"/>
  <c r="G291" i="5" s="1"/>
  <c r="I292" i="5" l="1"/>
  <c r="P292" i="5"/>
  <c r="AB292" i="5" s="1"/>
  <c r="AC292" i="5" s="1"/>
  <c r="K292" i="5"/>
  <c r="Q292" i="5"/>
  <c r="J292" i="5"/>
  <c r="H292" i="5"/>
  <c r="W291" i="5"/>
  <c r="V291" i="5"/>
  <c r="R292" i="5" l="1"/>
  <c r="S292" i="5"/>
  <c r="U292" i="5"/>
  <c r="T292" i="5"/>
  <c r="F292" i="5"/>
  <c r="G292" i="5" s="1"/>
  <c r="Y292" i="5"/>
  <c r="X292" i="5"/>
  <c r="Z292" i="5"/>
  <c r="AA292" i="5"/>
  <c r="C293" i="5"/>
  <c r="L293" i="5" s="1"/>
  <c r="Q293" i="5" l="1"/>
  <c r="J293" i="5"/>
  <c r="P293" i="5"/>
  <c r="AB293" i="5" s="1"/>
  <c r="AC293" i="5" s="1"/>
  <c r="H293" i="5"/>
  <c r="I293" i="5"/>
  <c r="K293" i="5"/>
  <c r="W292" i="5"/>
  <c r="V292" i="5"/>
  <c r="F293" i="5" l="1"/>
  <c r="G293" i="5" s="1"/>
  <c r="Y293" i="5"/>
  <c r="X293" i="5"/>
  <c r="U293" i="5"/>
  <c r="T293" i="5"/>
  <c r="Z293" i="5"/>
  <c r="AA293" i="5"/>
  <c r="C294" i="5"/>
  <c r="L294" i="5" s="1"/>
  <c r="S293" i="5"/>
  <c r="R293" i="5"/>
  <c r="P294" i="5" l="1"/>
  <c r="AB294" i="5" s="1"/>
  <c r="AC294" i="5" s="1"/>
  <c r="Q294" i="5"/>
  <c r="J294" i="5"/>
  <c r="K294" i="5"/>
  <c r="H294" i="5"/>
  <c r="I294" i="5"/>
  <c r="V293" i="5"/>
  <c r="W293" i="5"/>
  <c r="F294" i="5" l="1"/>
  <c r="G294" i="5" s="1"/>
  <c r="Y294" i="5"/>
  <c r="X294" i="5"/>
  <c r="T294" i="5"/>
  <c r="U294" i="5"/>
  <c r="Z294" i="5"/>
  <c r="AA294" i="5"/>
  <c r="C295" i="5"/>
  <c r="L295" i="5" s="1"/>
  <c r="S294" i="5"/>
  <c r="R294" i="5"/>
  <c r="H295" i="5" l="1"/>
  <c r="P295" i="5"/>
  <c r="AB295" i="5" s="1"/>
  <c r="AC295" i="5" s="1"/>
  <c r="J295" i="5"/>
  <c r="K295" i="5"/>
  <c r="Q295" i="5"/>
  <c r="I295" i="5"/>
  <c r="W294" i="5"/>
  <c r="V294" i="5"/>
  <c r="T295" i="5" l="1"/>
  <c r="U295" i="5"/>
  <c r="AA295" i="5"/>
  <c r="Z295" i="5"/>
  <c r="C296" i="5"/>
  <c r="L296" i="5" s="1"/>
  <c r="R295" i="5"/>
  <c r="S295" i="5"/>
  <c r="F295" i="5"/>
  <c r="G295" i="5" s="1"/>
  <c r="X295" i="5"/>
  <c r="Y295" i="5"/>
  <c r="V295" i="5" l="1"/>
  <c r="W295" i="5"/>
  <c r="Q296" i="5"/>
  <c r="H296" i="5"/>
  <c r="P296" i="5"/>
  <c r="AB296" i="5" s="1"/>
  <c r="AC296" i="5" s="1"/>
  <c r="K296" i="5"/>
  <c r="J296" i="5"/>
  <c r="I296" i="5"/>
  <c r="AA296" i="5" l="1"/>
  <c r="C297" i="5"/>
  <c r="L297" i="5" s="1"/>
  <c r="Z296" i="5"/>
  <c r="R296" i="5"/>
  <c r="S296" i="5"/>
  <c r="U296" i="5"/>
  <c r="T296" i="5"/>
  <c r="F296" i="5"/>
  <c r="G296" i="5" s="1"/>
  <c r="X296" i="5"/>
  <c r="Y296" i="5"/>
  <c r="V296" i="5" l="1"/>
  <c r="W296" i="5"/>
  <c r="I297" i="5"/>
  <c r="Q297" i="5"/>
  <c r="P297" i="5"/>
  <c r="AB297" i="5" s="1"/>
  <c r="AC297" i="5" s="1"/>
  <c r="K297" i="5"/>
  <c r="J297" i="5"/>
  <c r="H297" i="5"/>
  <c r="F297" i="5" l="1"/>
  <c r="G297" i="5" s="1"/>
  <c r="X297" i="5"/>
  <c r="Y297" i="5"/>
  <c r="R297" i="5"/>
  <c r="S297" i="5"/>
  <c r="U297" i="5"/>
  <c r="T297" i="5"/>
  <c r="Z297" i="5"/>
  <c r="AA297" i="5"/>
  <c r="C298" i="5"/>
  <c r="L298" i="5" s="1"/>
  <c r="P298" i="5" l="1"/>
  <c r="AB298" i="5" s="1"/>
  <c r="AC298" i="5" s="1"/>
  <c r="J298" i="5"/>
  <c r="Q298" i="5"/>
  <c r="I298" i="5"/>
  <c r="H298" i="5"/>
  <c r="K298" i="5"/>
  <c r="V297" i="5"/>
  <c r="W297" i="5"/>
  <c r="X298" i="5" l="1"/>
  <c r="Y298" i="5"/>
  <c r="S298" i="5"/>
  <c r="R298" i="5"/>
  <c r="U298" i="5"/>
  <c r="T298" i="5"/>
  <c r="F298" i="5"/>
  <c r="G298" i="5" s="1"/>
  <c r="AA298" i="5"/>
  <c r="Z298" i="5"/>
  <c r="C299" i="5"/>
  <c r="L299" i="5" s="1"/>
  <c r="J299" i="5" l="1"/>
  <c r="K299" i="5"/>
  <c r="P299" i="5"/>
  <c r="AB299" i="5" s="1"/>
  <c r="AC299" i="5" s="1"/>
  <c r="Q299" i="5"/>
  <c r="H299" i="5"/>
  <c r="F299" i="5" s="1"/>
  <c r="G299" i="5" s="1"/>
  <c r="I299" i="5"/>
  <c r="V298" i="5"/>
  <c r="W298" i="5"/>
  <c r="W299" i="5" l="1"/>
  <c r="V299" i="5"/>
  <c r="Z299" i="5"/>
  <c r="AA299" i="5"/>
  <c r="C300" i="5"/>
  <c r="L300" i="5" s="1"/>
  <c r="U299" i="5"/>
  <c r="T299" i="5"/>
  <c r="X299" i="5"/>
  <c r="Y299" i="5"/>
  <c r="S299" i="5"/>
  <c r="R299" i="5"/>
  <c r="J300" i="5" l="1"/>
  <c r="I300" i="5"/>
  <c r="Q300" i="5"/>
  <c r="K300" i="5"/>
  <c r="P300" i="5"/>
  <c r="AB300" i="5" s="1"/>
  <c r="AC300" i="5" s="1"/>
  <c r="H300" i="5"/>
  <c r="F300" i="5" s="1"/>
  <c r="G300" i="5" s="1"/>
  <c r="T300" i="5" l="1"/>
  <c r="U300" i="5"/>
  <c r="AA300" i="5"/>
  <c r="C301" i="5"/>
  <c r="L301" i="5" s="1"/>
  <c r="Z300" i="5"/>
  <c r="W300" i="5"/>
  <c r="V300" i="5"/>
  <c r="X300" i="5"/>
  <c r="Y300" i="5"/>
  <c r="S300" i="5"/>
  <c r="R300" i="5"/>
  <c r="Q301" i="5" l="1"/>
  <c r="K301" i="5"/>
  <c r="J301" i="5"/>
  <c r="P301" i="5"/>
  <c r="AB301" i="5" s="1"/>
  <c r="AC301" i="5" s="1"/>
  <c r="H301" i="5"/>
  <c r="F301" i="5" s="1"/>
  <c r="G301" i="5" s="1"/>
  <c r="I301" i="5"/>
  <c r="AA301" i="5" l="1"/>
  <c r="Z301" i="5"/>
  <c r="C302" i="5"/>
  <c r="L302" i="5" s="1"/>
  <c r="Y301" i="5"/>
  <c r="X301" i="5"/>
  <c r="S301" i="5"/>
  <c r="R301" i="5"/>
  <c r="V301" i="5"/>
  <c r="W301" i="5"/>
  <c r="U301" i="5"/>
  <c r="T301" i="5"/>
  <c r="Q302" i="5" l="1"/>
  <c r="I302" i="5"/>
  <c r="J302" i="5"/>
  <c r="K302" i="5"/>
  <c r="P302" i="5"/>
  <c r="AB302" i="5" s="1"/>
  <c r="AC302" i="5" s="1"/>
  <c r="H302" i="5"/>
  <c r="X302" i="5" l="1"/>
  <c r="Y302" i="5"/>
  <c r="F302" i="5"/>
  <c r="G302" i="5" s="1"/>
  <c r="T302" i="5"/>
  <c r="U302" i="5"/>
  <c r="S302" i="5"/>
  <c r="R302" i="5"/>
  <c r="Z302" i="5"/>
  <c r="C303" i="5"/>
  <c r="L303" i="5" s="1"/>
  <c r="AA302" i="5"/>
  <c r="I303" i="5" l="1"/>
  <c r="Q303" i="5"/>
  <c r="P303" i="5"/>
  <c r="AB303" i="5" s="1"/>
  <c r="AC303" i="5" s="1"/>
  <c r="J303" i="5"/>
  <c r="K303" i="5"/>
  <c r="H303" i="5"/>
  <c r="W302" i="5"/>
  <c r="V302" i="5"/>
  <c r="F303" i="5" l="1"/>
  <c r="G303" i="5" s="1"/>
  <c r="X303" i="5"/>
  <c r="Y303" i="5"/>
  <c r="S303" i="5"/>
  <c r="R303" i="5"/>
  <c r="T303" i="5"/>
  <c r="U303" i="5"/>
  <c r="Z303" i="5"/>
  <c r="AE303" i="5" s="1"/>
  <c r="C304" i="5"/>
  <c r="L304" i="5" s="1"/>
  <c r="AA303" i="5"/>
  <c r="K304" i="5" l="1"/>
  <c r="P304" i="5"/>
  <c r="AB304" i="5" s="1"/>
  <c r="AC304" i="5" s="1"/>
  <c r="J304" i="5"/>
  <c r="Q304" i="5"/>
  <c r="H304" i="5"/>
  <c r="I304" i="5"/>
  <c r="V303" i="5"/>
  <c r="W303" i="5"/>
  <c r="Z304" i="5" l="1"/>
  <c r="C305" i="5"/>
  <c r="L305" i="5" s="1"/>
  <c r="AA304" i="5"/>
  <c r="S304" i="5"/>
  <c r="R304" i="5"/>
  <c r="F304" i="5"/>
  <c r="G304" i="5" s="1"/>
  <c r="Y304" i="5"/>
  <c r="X304" i="5"/>
  <c r="U304" i="5"/>
  <c r="T304" i="5"/>
  <c r="W304" i="5" l="1"/>
  <c r="V304" i="5"/>
  <c r="I305" i="5"/>
  <c r="Q305" i="5"/>
  <c r="P305" i="5"/>
  <c r="AB305" i="5" s="1"/>
  <c r="AC305" i="5" s="1"/>
  <c r="K305" i="5"/>
  <c r="J305" i="5"/>
  <c r="H305" i="5"/>
  <c r="T305" i="5" l="1"/>
  <c r="U305" i="5"/>
  <c r="S305" i="5"/>
  <c r="R305" i="5"/>
  <c r="F305" i="5"/>
  <c r="G305" i="5" s="1"/>
  <c r="X305" i="5"/>
  <c r="Y305" i="5"/>
  <c r="AA305" i="5"/>
  <c r="Z305" i="5"/>
  <c r="C306" i="5"/>
  <c r="L306" i="5" s="1"/>
  <c r="P306" i="5" l="1"/>
  <c r="AB306" i="5" s="1"/>
  <c r="AC306" i="5" s="1"/>
  <c r="K306" i="5"/>
  <c r="Q306" i="5"/>
  <c r="J306" i="5"/>
  <c r="H306" i="5"/>
  <c r="I306" i="5"/>
  <c r="W305" i="5"/>
  <c r="V305" i="5"/>
  <c r="AA306" i="5" l="1"/>
  <c r="C307" i="5"/>
  <c r="L307" i="5" s="1"/>
  <c r="Z306" i="5"/>
  <c r="R306" i="5"/>
  <c r="S306" i="5"/>
  <c r="Y306" i="5"/>
  <c r="X306" i="5"/>
  <c r="U306" i="5"/>
  <c r="T306" i="5"/>
  <c r="F306" i="5"/>
  <c r="G306" i="5" s="1"/>
  <c r="P307" i="5" l="1"/>
  <c r="AB307" i="5" s="1"/>
  <c r="AC307" i="5" s="1"/>
  <c r="H307" i="5"/>
  <c r="I307" i="5"/>
  <c r="Q307" i="5"/>
  <c r="J307" i="5"/>
  <c r="K307" i="5"/>
  <c r="V306" i="5"/>
  <c r="W306" i="5"/>
  <c r="T307" i="5" l="1"/>
  <c r="U307" i="5"/>
  <c r="F307" i="5"/>
  <c r="G307" i="5" s="1"/>
  <c r="Y307" i="5"/>
  <c r="X307" i="5"/>
  <c r="S307" i="5"/>
  <c r="R307" i="5"/>
  <c r="AA307" i="5"/>
  <c r="Z307" i="5"/>
  <c r="C308" i="5"/>
  <c r="L308" i="5" s="1"/>
  <c r="H308" i="5" l="1"/>
  <c r="I308" i="5"/>
  <c r="K308" i="5"/>
  <c r="Q308" i="5"/>
  <c r="P308" i="5"/>
  <c r="AB308" i="5" s="1"/>
  <c r="AC308" i="5" s="1"/>
  <c r="J308" i="5"/>
  <c r="V307" i="5"/>
  <c r="W307" i="5"/>
  <c r="U308" i="5" l="1"/>
  <c r="T308" i="5"/>
  <c r="AA308" i="5"/>
  <c r="C309" i="5"/>
  <c r="L309" i="5" s="1"/>
  <c r="Z308" i="5"/>
  <c r="S308" i="5"/>
  <c r="R308" i="5"/>
  <c r="F308" i="5"/>
  <c r="G308" i="5" s="1"/>
  <c r="X308" i="5"/>
  <c r="Y308" i="5"/>
  <c r="V308" i="5" l="1"/>
  <c r="W308" i="5"/>
  <c r="P309" i="5"/>
  <c r="AB309" i="5" s="1"/>
  <c r="AC309" i="5" s="1"/>
  <c r="H309" i="5"/>
  <c r="I309" i="5"/>
  <c r="Q309" i="5"/>
  <c r="J309" i="5"/>
  <c r="K309" i="5"/>
  <c r="U309" i="5" l="1"/>
  <c r="T309" i="5"/>
  <c r="S309" i="5"/>
  <c r="R309" i="5"/>
  <c r="Z309" i="5"/>
  <c r="AA309" i="5"/>
  <c r="C310" i="5"/>
  <c r="L310" i="5" s="1"/>
  <c r="F309" i="5"/>
  <c r="G309" i="5" s="1"/>
  <c r="Y309" i="5"/>
  <c r="X309" i="5"/>
  <c r="W309" i="5" l="1"/>
  <c r="V309" i="5"/>
  <c r="K310" i="5"/>
  <c r="J310" i="5"/>
  <c r="P310" i="5"/>
  <c r="AB310" i="5" s="1"/>
  <c r="AC310" i="5" s="1"/>
  <c r="Q310" i="5"/>
  <c r="H310" i="5"/>
  <c r="F310" i="5" s="1"/>
  <c r="G310" i="5" s="1"/>
  <c r="I310" i="5"/>
  <c r="AA310" i="5" l="1"/>
  <c r="C311" i="5"/>
  <c r="L311" i="5" s="1"/>
  <c r="Z310" i="5"/>
  <c r="V310" i="5"/>
  <c r="W310" i="5"/>
  <c r="R310" i="5"/>
  <c r="S310" i="5"/>
  <c r="X310" i="5"/>
  <c r="Y310" i="5"/>
  <c r="U310" i="5"/>
  <c r="T310" i="5"/>
  <c r="Q311" i="5" l="1"/>
  <c r="K311" i="5"/>
  <c r="P311" i="5"/>
  <c r="AB311" i="5" s="1"/>
  <c r="AC311" i="5" s="1"/>
  <c r="J311" i="5"/>
  <c r="H311" i="5"/>
  <c r="F311" i="5" s="1"/>
  <c r="G311" i="5" s="1"/>
  <c r="I311" i="5"/>
  <c r="AA311" i="5" l="1"/>
  <c r="C312" i="5"/>
  <c r="L312" i="5" s="1"/>
  <c r="Z311" i="5"/>
  <c r="S311" i="5"/>
  <c r="R311" i="5"/>
  <c r="W311" i="5"/>
  <c r="V311" i="5"/>
  <c r="Y311" i="5"/>
  <c r="X311" i="5"/>
  <c r="U311" i="5"/>
  <c r="T311" i="5"/>
  <c r="I312" i="5" l="1"/>
  <c r="P312" i="5"/>
  <c r="AB312" i="5" s="1"/>
  <c r="AC312" i="5" s="1"/>
  <c r="K312" i="5"/>
  <c r="Q312" i="5"/>
  <c r="J312" i="5"/>
  <c r="H312" i="5"/>
  <c r="F312" i="5" s="1"/>
  <c r="G312" i="5" s="1"/>
  <c r="W312" i="5" l="1"/>
  <c r="V312" i="5"/>
  <c r="S312" i="5"/>
  <c r="R312" i="5"/>
  <c r="X312" i="5"/>
  <c r="Y312" i="5"/>
  <c r="U312" i="5"/>
  <c r="T312" i="5"/>
  <c r="Z312" i="5"/>
  <c r="AA312" i="5"/>
  <c r="C313" i="5"/>
  <c r="L313" i="5" s="1"/>
  <c r="Q313" i="5" l="1"/>
  <c r="I313" i="5"/>
  <c r="K313" i="5"/>
  <c r="J313" i="5"/>
  <c r="P313" i="5"/>
  <c r="AB313" i="5" s="1"/>
  <c r="AC313" i="5" s="1"/>
  <c r="H313" i="5"/>
  <c r="X313" i="5" l="1"/>
  <c r="Y313" i="5"/>
  <c r="S313" i="5"/>
  <c r="R313" i="5"/>
  <c r="Z313" i="5"/>
  <c r="AA313" i="5"/>
  <c r="C314" i="5"/>
  <c r="L314" i="5" s="1"/>
  <c r="U313" i="5"/>
  <c r="T313" i="5"/>
  <c r="F313" i="5"/>
  <c r="G313" i="5" s="1"/>
  <c r="P314" i="5" l="1"/>
  <c r="AB314" i="5" s="1"/>
  <c r="AC314" i="5" s="1"/>
  <c r="K314" i="5"/>
  <c r="Q314" i="5"/>
  <c r="J314" i="5"/>
  <c r="H314" i="5"/>
  <c r="I314" i="5"/>
  <c r="W313" i="5"/>
  <c r="V313" i="5"/>
  <c r="Z314" i="5" l="1"/>
  <c r="AA314" i="5"/>
  <c r="C315" i="5"/>
  <c r="L315" i="5" s="1"/>
  <c r="F314" i="5"/>
  <c r="G314" i="5" s="1"/>
  <c r="Y314" i="5"/>
  <c r="X314" i="5"/>
  <c r="R314" i="5"/>
  <c r="S314" i="5"/>
  <c r="T314" i="5"/>
  <c r="U314" i="5"/>
  <c r="V314" i="5" l="1"/>
  <c r="W314" i="5"/>
  <c r="K315" i="5"/>
  <c r="P315" i="5"/>
  <c r="AB315" i="5" s="1"/>
  <c r="AC315" i="5" s="1"/>
  <c r="Q315" i="5"/>
  <c r="J315" i="5"/>
  <c r="H315" i="5"/>
  <c r="I315" i="5"/>
  <c r="F315" i="5" l="1"/>
  <c r="G315" i="5" s="1"/>
  <c r="Y315" i="5"/>
  <c r="X315" i="5"/>
  <c r="S315" i="5"/>
  <c r="R315" i="5"/>
  <c r="Z315" i="5"/>
  <c r="AE315" i="5" s="1"/>
  <c r="AA315" i="5"/>
  <c r="C316" i="5"/>
  <c r="L316" i="5" s="1"/>
  <c r="T315" i="5"/>
  <c r="U315" i="5"/>
  <c r="P316" i="5" l="1"/>
  <c r="AB316" i="5" s="1"/>
  <c r="AC316" i="5" s="1"/>
  <c r="J316" i="5"/>
  <c r="Q316" i="5"/>
  <c r="K316" i="5"/>
  <c r="I316" i="5"/>
  <c r="H316" i="5"/>
  <c r="V315" i="5"/>
  <c r="W315" i="5"/>
  <c r="F316" i="5" l="1"/>
  <c r="G316" i="5" s="1"/>
  <c r="Y316" i="5"/>
  <c r="X316" i="5"/>
  <c r="C317" i="5"/>
  <c r="L317" i="5" s="1"/>
  <c r="AA316" i="5"/>
  <c r="Z316" i="5"/>
  <c r="R316" i="5"/>
  <c r="S316" i="5"/>
  <c r="T316" i="5"/>
  <c r="U316" i="5"/>
  <c r="J317" i="5" l="1"/>
  <c r="Q317" i="5"/>
  <c r="P317" i="5"/>
  <c r="AB317" i="5" s="1"/>
  <c r="AC317" i="5" s="1"/>
  <c r="H317" i="5"/>
  <c r="I317" i="5"/>
  <c r="K317" i="5"/>
  <c r="V316" i="5"/>
  <c r="W316" i="5"/>
  <c r="F317" i="5" l="1"/>
  <c r="G317" i="5" s="1"/>
  <c r="Y317" i="5"/>
  <c r="X317" i="5"/>
  <c r="AA317" i="5"/>
  <c r="Z317" i="5"/>
  <c r="C318" i="5"/>
  <c r="L318" i="5" s="1"/>
  <c r="U317" i="5"/>
  <c r="T317" i="5"/>
  <c r="R317" i="5"/>
  <c r="S317" i="5"/>
  <c r="J318" i="5" l="1"/>
  <c r="Q318" i="5"/>
  <c r="P318" i="5"/>
  <c r="AB318" i="5" s="1"/>
  <c r="AC318" i="5" s="1"/>
  <c r="K318" i="5"/>
  <c r="H318" i="5"/>
  <c r="I318" i="5"/>
  <c r="V317" i="5"/>
  <c r="W317" i="5"/>
  <c r="F318" i="5" l="1"/>
  <c r="G318" i="5" s="1"/>
  <c r="X318" i="5"/>
  <c r="Y318" i="5"/>
  <c r="U318" i="5"/>
  <c r="T318" i="5"/>
  <c r="AA318" i="5"/>
  <c r="C319" i="5"/>
  <c r="L319" i="5" s="1"/>
  <c r="Z318" i="5"/>
  <c r="R318" i="5"/>
  <c r="S318" i="5"/>
  <c r="P319" i="5" l="1"/>
  <c r="AB319" i="5" s="1"/>
  <c r="AC319" i="5" s="1"/>
  <c r="J319" i="5"/>
  <c r="Q319" i="5"/>
  <c r="K319" i="5"/>
  <c r="I319" i="5"/>
  <c r="H319" i="5"/>
  <c r="V318" i="5"/>
  <c r="W318" i="5"/>
  <c r="F319" i="5" l="1"/>
  <c r="G319" i="5" s="1"/>
  <c r="Y319" i="5"/>
  <c r="X319" i="5"/>
  <c r="C320" i="5"/>
  <c r="L320" i="5" s="1"/>
  <c r="Z319" i="5"/>
  <c r="AA319" i="5"/>
  <c r="T319" i="5"/>
  <c r="U319" i="5"/>
  <c r="S319" i="5"/>
  <c r="R319" i="5"/>
  <c r="Q320" i="5" l="1"/>
  <c r="P320" i="5"/>
  <c r="AB320" i="5" s="1"/>
  <c r="AC320" i="5" s="1"/>
  <c r="H320" i="5"/>
  <c r="I320" i="5"/>
  <c r="J320" i="5"/>
  <c r="K320" i="5"/>
  <c r="V319" i="5"/>
  <c r="W319" i="5"/>
  <c r="R320" i="5" l="1"/>
  <c r="S320" i="5"/>
  <c r="F320" i="5"/>
  <c r="G320" i="5" s="1"/>
  <c r="X320" i="5"/>
  <c r="Y320" i="5"/>
  <c r="U320" i="5"/>
  <c r="T320" i="5"/>
  <c r="C321" i="5"/>
  <c r="L321" i="5" s="1"/>
  <c r="Z320" i="5"/>
  <c r="AA320" i="5"/>
  <c r="Q321" i="5" l="1"/>
  <c r="P321" i="5"/>
  <c r="AB321" i="5" s="1"/>
  <c r="AC321" i="5" s="1"/>
  <c r="H321" i="5"/>
  <c r="I321" i="5"/>
  <c r="K321" i="5"/>
  <c r="J321" i="5"/>
  <c r="W320" i="5"/>
  <c r="V320" i="5"/>
  <c r="U321" i="5" l="1"/>
  <c r="T321" i="5"/>
  <c r="F321" i="5"/>
  <c r="G321" i="5" s="1"/>
  <c r="X321" i="5"/>
  <c r="Y321" i="5"/>
  <c r="S321" i="5"/>
  <c r="R321" i="5"/>
  <c r="Z321" i="5"/>
  <c r="AA321" i="5"/>
  <c r="C322" i="5"/>
  <c r="L322" i="5" s="1"/>
  <c r="P322" i="5" l="1"/>
  <c r="AB322" i="5" s="1"/>
  <c r="AC322" i="5" s="1"/>
  <c r="K322" i="5"/>
  <c r="Q322" i="5"/>
  <c r="J322" i="5"/>
  <c r="H322" i="5"/>
  <c r="I322" i="5"/>
  <c r="V321" i="5"/>
  <c r="W321" i="5"/>
  <c r="S322" i="5" l="1"/>
  <c r="R322" i="5"/>
  <c r="T322" i="5"/>
  <c r="U322" i="5"/>
  <c r="Z322" i="5"/>
  <c r="AA322" i="5"/>
  <c r="C323" i="5"/>
  <c r="L323" i="5" s="1"/>
  <c r="F322" i="5"/>
  <c r="G322" i="5" s="1"/>
  <c r="Y322" i="5"/>
  <c r="X322" i="5"/>
  <c r="K323" i="5" l="1"/>
  <c r="Q323" i="5"/>
  <c r="P323" i="5"/>
  <c r="AB323" i="5" s="1"/>
  <c r="AC323" i="5" s="1"/>
  <c r="J323" i="5"/>
  <c r="I323" i="5"/>
  <c r="H323" i="5"/>
  <c r="F323" i="5" s="1"/>
  <c r="G323" i="5" s="1"/>
  <c r="W322" i="5"/>
  <c r="V322" i="5"/>
  <c r="V323" i="5" l="1"/>
  <c r="W323" i="5"/>
  <c r="X323" i="5"/>
  <c r="Y323" i="5"/>
  <c r="S323" i="5"/>
  <c r="R323" i="5"/>
  <c r="AA323" i="5"/>
  <c r="Z323" i="5"/>
  <c r="C324" i="5"/>
  <c r="L324" i="5" s="1"/>
  <c r="U323" i="5"/>
  <c r="T323" i="5"/>
  <c r="K324" i="5" l="1"/>
  <c r="P324" i="5"/>
  <c r="AB324" i="5" s="1"/>
  <c r="AC324" i="5" s="1"/>
  <c r="J324" i="5"/>
  <c r="Q324" i="5"/>
  <c r="I324" i="5"/>
  <c r="H324" i="5"/>
  <c r="F324" i="5" s="1"/>
  <c r="G324" i="5" s="1"/>
  <c r="Y324" i="5" l="1"/>
  <c r="X324" i="5"/>
  <c r="C325" i="5"/>
  <c r="L325" i="5" s="1"/>
  <c r="Z324" i="5"/>
  <c r="AA324" i="5"/>
  <c r="U324" i="5"/>
  <c r="T324" i="5"/>
  <c r="W324" i="5"/>
  <c r="V324" i="5"/>
  <c r="S324" i="5"/>
  <c r="R324" i="5"/>
  <c r="I325" i="5" l="1"/>
  <c r="P325" i="5"/>
  <c r="AB325" i="5" s="1"/>
  <c r="AC325" i="5" s="1"/>
  <c r="J325" i="5"/>
  <c r="Q325" i="5"/>
  <c r="H325" i="5"/>
  <c r="K325" i="5"/>
  <c r="F325" i="5" l="1"/>
  <c r="G325" i="5" s="1"/>
  <c r="Y325" i="5"/>
  <c r="X325" i="5"/>
  <c r="T325" i="5"/>
  <c r="U325" i="5"/>
  <c r="S325" i="5"/>
  <c r="R325" i="5"/>
  <c r="C326" i="5"/>
  <c r="L326" i="5" s="1"/>
  <c r="AA325" i="5"/>
  <c r="Z325" i="5"/>
  <c r="H326" i="5" l="1"/>
  <c r="K326" i="5"/>
  <c r="J326" i="5"/>
  <c r="Q326" i="5"/>
  <c r="P326" i="5"/>
  <c r="AB326" i="5" s="1"/>
  <c r="AC326" i="5" s="1"/>
  <c r="I326" i="5"/>
  <c r="V325" i="5"/>
  <c r="W325" i="5"/>
  <c r="Z326" i="5" l="1"/>
  <c r="AA326" i="5"/>
  <c r="C327" i="5"/>
  <c r="L327" i="5" s="1"/>
  <c r="S326" i="5"/>
  <c r="R326" i="5"/>
  <c r="Y326" i="5"/>
  <c r="X326" i="5"/>
  <c r="U326" i="5"/>
  <c r="T326" i="5"/>
  <c r="F326" i="5"/>
  <c r="G326" i="5" s="1"/>
  <c r="W326" i="5" l="1"/>
  <c r="V326" i="5"/>
  <c r="Q327" i="5"/>
  <c r="H327" i="5"/>
  <c r="J327" i="5"/>
  <c r="K327" i="5"/>
  <c r="P327" i="5"/>
  <c r="AB327" i="5" s="1"/>
  <c r="AC327" i="5" s="1"/>
  <c r="I327" i="5"/>
  <c r="U327" i="5" l="1"/>
  <c r="T327" i="5"/>
  <c r="C328" i="5"/>
  <c r="L328" i="5" s="1"/>
  <c r="Z327" i="5"/>
  <c r="AE327" i="5" s="1"/>
  <c r="AA327" i="5"/>
  <c r="S327" i="5"/>
  <c r="R327" i="5"/>
  <c r="F327" i="5"/>
  <c r="G327" i="5" s="1"/>
  <c r="Y327" i="5"/>
  <c r="X327" i="5"/>
  <c r="V327" i="5" l="1"/>
  <c r="W327" i="5"/>
  <c r="I328" i="5"/>
  <c r="P328" i="5"/>
  <c r="AB328" i="5" s="1"/>
  <c r="AC328" i="5" s="1"/>
  <c r="K328" i="5"/>
  <c r="Q328" i="5"/>
  <c r="J328" i="5"/>
  <c r="H328" i="5"/>
  <c r="F328" i="5" l="1"/>
  <c r="G328" i="5" s="1"/>
  <c r="X328" i="5"/>
  <c r="Y328" i="5"/>
  <c r="T328" i="5"/>
  <c r="U328" i="5"/>
  <c r="R328" i="5"/>
  <c r="S328" i="5"/>
  <c r="C329" i="5"/>
  <c r="L329" i="5" s="1"/>
  <c r="AA328" i="5"/>
  <c r="Z328" i="5"/>
  <c r="K329" i="5" l="1"/>
  <c r="H329" i="5"/>
  <c r="F329" i="5" s="1"/>
  <c r="G329" i="5" s="1"/>
  <c r="J329" i="5"/>
  <c r="P329" i="5"/>
  <c r="AB329" i="5" s="1"/>
  <c r="AC329" i="5" s="1"/>
  <c r="Q329" i="5"/>
  <c r="I329" i="5"/>
  <c r="W328" i="5"/>
  <c r="V328" i="5"/>
  <c r="V329" i="5" l="1"/>
  <c r="W329" i="5"/>
  <c r="AA329" i="5"/>
  <c r="C330" i="5"/>
  <c r="L330" i="5" s="1"/>
  <c r="Z329" i="5"/>
  <c r="T329" i="5"/>
  <c r="U329" i="5"/>
  <c r="S329" i="5"/>
  <c r="R329" i="5"/>
  <c r="Y329" i="5"/>
  <c r="X329" i="5"/>
  <c r="Q330" i="5" l="1"/>
  <c r="P330" i="5"/>
  <c r="AB330" i="5" s="1"/>
  <c r="AC330" i="5" s="1"/>
  <c r="H330" i="5"/>
  <c r="I330" i="5"/>
  <c r="J330" i="5"/>
  <c r="K330" i="5"/>
  <c r="S330" i="5" l="1"/>
  <c r="R330" i="5"/>
  <c r="F330" i="5"/>
  <c r="G330" i="5" s="1"/>
  <c r="X330" i="5"/>
  <c r="Y330" i="5"/>
  <c r="T330" i="5"/>
  <c r="U330" i="5"/>
  <c r="AA330" i="5"/>
  <c r="Z330" i="5"/>
  <c r="C331" i="5"/>
  <c r="L331" i="5" s="1"/>
  <c r="H331" i="5" l="1"/>
  <c r="F331" i="5"/>
  <c r="G331" i="5" s="1"/>
  <c r="K331" i="5"/>
  <c r="Q331" i="5"/>
  <c r="P331" i="5"/>
  <c r="AB331" i="5" s="1"/>
  <c r="AC331" i="5" s="1"/>
  <c r="J331" i="5"/>
  <c r="I331" i="5"/>
  <c r="W330" i="5"/>
  <c r="V330" i="5"/>
  <c r="S331" i="5" l="1"/>
  <c r="R331" i="5"/>
  <c r="W331" i="5"/>
  <c r="V331" i="5"/>
  <c r="C332" i="5"/>
  <c r="L332" i="5" s="1"/>
  <c r="Z331" i="5"/>
  <c r="AA331" i="5"/>
  <c r="U331" i="5"/>
  <c r="T331" i="5"/>
  <c r="Y331" i="5"/>
  <c r="X331" i="5"/>
  <c r="K332" i="5" l="1"/>
  <c r="P332" i="5"/>
  <c r="AB332" i="5" s="1"/>
  <c r="AC332" i="5" s="1"/>
  <c r="Q332" i="5"/>
  <c r="J332" i="5"/>
  <c r="H332" i="5"/>
  <c r="I332" i="5"/>
  <c r="AA332" i="5" l="1"/>
  <c r="Z332" i="5"/>
  <c r="C333" i="5"/>
  <c r="L333" i="5" s="1"/>
  <c r="F332" i="5"/>
  <c r="G332" i="5" s="1"/>
  <c r="Y332" i="5"/>
  <c r="X332" i="5"/>
  <c r="R332" i="5"/>
  <c r="S332" i="5"/>
  <c r="T332" i="5"/>
  <c r="U332" i="5"/>
  <c r="W332" i="5" l="1"/>
  <c r="V332" i="5"/>
  <c r="P333" i="5"/>
  <c r="AB333" i="5" s="1"/>
  <c r="AC333" i="5" s="1"/>
  <c r="H333" i="5"/>
  <c r="F333" i="5" s="1"/>
  <c r="G333" i="5" s="1"/>
  <c r="I333" i="5"/>
  <c r="Q333" i="5"/>
  <c r="K333" i="5"/>
  <c r="J333" i="5"/>
  <c r="V333" i="5" l="1"/>
  <c r="W333" i="5"/>
  <c r="U333" i="5"/>
  <c r="T333" i="5"/>
  <c r="Z333" i="5"/>
  <c r="AA333" i="5"/>
  <c r="C334" i="5"/>
  <c r="L334" i="5" s="1"/>
  <c r="S333" i="5"/>
  <c r="R333" i="5"/>
  <c r="X333" i="5"/>
  <c r="Y333" i="5"/>
  <c r="P334" i="5" l="1"/>
  <c r="AB334" i="5" s="1"/>
  <c r="AC334" i="5" s="1"/>
  <c r="J334" i="5"/>
  <c r="K334" i="5"/>
  <c r="Q334" i="5"/>
  <c r="I334" i="5"/>
  <c r="H334" i="5"/>
  <c r="F334" i="5" l="1"/>
  <c r="G334" i="5" s="1"/>
  <c r="Y334" i="5"/>
  <c r="X334" i="5"/>
  <c r="U334" i="5"/>
  <c r="T334" i="5"/>
  <c r="AA334" i="5"/>
  <c r="Z334" i="5"/>
  <c r="C335" i="5"/>
  <c r="L335" i="5" s="1"/>
  <c r="R334" i="5"/>
  <c r="S334" i="5"/>
  <c r="I335" i="5" l="1"/>
  <c r="K335" i="5"/>
  <c r="P335" i="5"/>
  <c r="AB335" i="5" s="1"/>
  <c r="AC335" i="5" s="1"/>
  <c r="Q335" i="5"/>
  <c r="H335" i="5"/>
  <c r="J335" i="5"/>
  <c r="V334" i="5"/>
  <c r="W334" i="5"/>
  <c r="R335" i="5" l="1"/>
  <c r="S335" i="5"/>
  <c r="F335" i="5"/>
  <c r="G335" i="5" s="1"/>
  <c r="Y335" i="5"/>
  <c r="X335" i="5"/>
  <c r="U335" i="5"/>
  <c r="T335" i="5"/>
  <c r="C336" i="5"/>
  <c r="L336" i="5" s="1"/>
  <c r="Z335" i="5"/>
  <c r="AA335" i="5"/>
  <c r="K336" i="5" l="1"/>
  <c r="H336" i="5"/>
  <c r="J336" i="5"/>
  <c r="F336" i="5"/>
  <c r="G336" i="5" s="1"/>
  <c r="Q336" i="5"/>
  <c r="P336" i="5"/>
  <c r="AB336" i="5" s="1"/>
  <c r="AC336" i="5" s="1"/>
  <c r="I336" i="5"/>
  <c r="V335" i="5"/>
  <c r="W335" i="5"/>
  <c r="S336" i="5" l="1"/>
  <c r="R336" i="5"/>
  <c r="C337" i="5"/>
  <c r="L337" i="5" s="1"/>
  <c r="Z336" i="5"/>
  <c r="AA336" i="5"/>
  <c r="W336" i="5"/>
  <c r="V336" i="5"/>
  <c r="Y336" i="5"/>
  <c r="X336" i="5"/>
  <c r="U336" i="5"/>
  <c r="T336" i="5"/>
  <c r="J337" i="5" l="1"/>
  <c r="I337" i="5"/>
  <c r="Q337" i="5"/>
  <c r="K337" i="5"/>
  <c r="P337" i="5"/>
  <c r="AB337" i="5" s="1"/>
  <c r="AC337" i="5" s="1"/>
  <c r="H337" i="5"/>
  <c r="F337" i="5" s="1"/>
  <c r="G337" i="5" s="1"/>
  <c r="X337" i="5" l="1"/>
  <c r="Y337" i="5"/>
  <c r="T337" i="5"/>
  <c r="U337" i="5"/>
  <c r="Z337" i="5"/>
  <c r="AA337" i="5"/>
  <c r="C338" i="5"/>
  <c r="L338" i="5" s="1"/>
  <c r="W337" i="5"/>
  <c r="V337" i="5"/>
  <c r="R337" i="5"/>
  <c r="S337" i="5"/>
  <c r="I338" i="5" l="1"/>
  <c r="P338" i="5"/>
  <c r="AB338" i="5" s="1"/>
  <c r="AC338" i="5" s="1"/>
  <c r="J338" i="5"/>
  <c r="Q338" i="5"/>
  <c r="K338" i="5"/>
  <c r="H338" i="5"/>
  <c r="Y338" i="5" l="1"/>
  <c r="X338" i="5"/>
  <c r="T338" i="5"/>
  <c r="U338" i="5"/>
  <c r="F338" i="5"/>
  <c r="G338" i="5" s="1"/>
  <c r="R338" i="5"/>
  <c r="S338" i="5"/>
  <c r="AA338" i="5"/>
  <c r="Z338" i="5"/>
  <c r="C339" i="5"/>
  <c r="L339" i="5" s="1"/>
  <c r="P339" i="5" l="1"/>
  <c r="AB339" i="5" s="1"/>
  <c r="AC339" i="5" s="1"/>
  <c r="J339" i="5"/>
  <c r="Q339" i="5"/>
  <c r="K339" i="5"/>
  <c r="I339" i="5"/>
  <c r="H339" i="5"/>
  <c r="W338" i="5"/>
  <c r="V338" i="5"/>
  <c r="AA339" i="5" l="1"/>
  <c r="Z339" i="5"/>
  <c r="AE339" i="5" s="1"/>
  <c r="C340" i="5"/>
  <c r="L340" i="5" s="1"/>
  <c r="U339" i="5"/>
  <c r="T339" i="5"/>
  <c r="F339" i="5"/>
  <c r="G339" i="5" s="1"/>
  <c r="Y339" i="5"/>
  <c r="X339" i="5"/>
  <c r="R339" i="5"/>
  <c r="S339" i="5"/>
  <c r="V339" i="5" l="1"/>
  <c r="W339" i="5"/>
  <c r="I340" i="5"/>
  <c r="J340" i="5"/>
  <c r="Q340" i="5"/>
  <c r="P340" i="5"/>
  <c r="AB340" i="5" s="1"/>
  <c r="AC340" i="5" s="1"/>
  <c r="K340" i="5"/>
  <c r="H340" i="5"/>
  <c r="T340" i="5" l="1"/>
  <c r="U340" i="5"/>
  <c r="F340" i="5"/>
  <c r="G340" i="5" s="1"/>
  <c r="X340" i="5"/>
  <c r="Y340" i="5"/>
  <c r="R340" i="5"/>
  <c r="S340" i="5"/>
  <c r="Z340" i="5"/>
  <c r="C341" i="5"/>
  <c r="L341" i="5" s="1"/>
  <c r="AA340" i="5"/>
  <c r="P341" i="5" l="1"/>
  <c r="AB341" i="5" s="1"/>
  <c r="AC341" i="5" s="1"/>
  <c r="J341" i="5"/>
  <c r="Q341" i="5"/>
  <c r="K341" i="5"/>
  <c r="H341" i="5"/>
  <c r="I341" i="5"/>
  <c r="W340" i="5"/>
  <c r="V340" i="5"/>
  <c r="F341" i="5" l="1"/>
  <c r="G341" i="5" s="1"/>
  <c r="X341" i="5"/>
  <c r="Y341" i="5"/>
  <c r="T341" i="5"/>
  <c r="U341" i="5"/>
  <c r="Z341" i="5"/>
  <c r="AA341" i="5"/>
  <c r="C342" i="5"/>
  <c r="L342" i="5" s="1"/>
  <c r="S341" i="5"/>
  <c r="R341" i="5"/>
  <c r="Q342" i="5" l="1"/>
  <c r="K342" i="5"/>
  <c r="I342" i="5"/>
  <c r="P342" i="5"/>
  <c r="AB342" i="5" s="1"/>
  <c r="AC342" i="5" s="1"/>
  <c r="J342" i="5"/>
  <c r="H342" i="5"/>
  <c r="F342" i="5" s="1"/>
  <c r="G342" i="5" s="1"/>
  <c r="V341" i="5"/>
  <c r="W341" i="5"/>
  <c r="S342" i="5" l="1"/>
  <c r="R342" i="5"/>
  <c r="W342" i="5"/>
  <c r="V342" i="5"/>
  <c r="AA342" i="5"/>
  <c r="C343" i="5"/>
  <c r="L343" i="5" s="1"/>
  <c r="Z342" i="5"/>
  <c r="Y342" i="5"/>
  <c r="X342" i="5"/>
  <c r="U342" i="5"/>
  <c r="T342" i="5"/>
  <c r="K343" i="5" l="1"/>
  <c r="J343" i="5"/>
  <c r="Q343" i="5"/>
  <c r="P343" i="5"/>
  <c r="AB343" i="5" s="1"/>
  <c r="AC343" i="5" s="1"/>
  <c r="H343" i="5"/>
  <c r="I343" i="5"/>
  <c r="Z343" i="5" l="1"/>
  <c r="C344" i="5"/>
  <c r="L344" i="5" s="1"/>
  <c r="AA343" i="5"/>
  <c r="S343" i="5"/>
  <c r="R343" i="5"/>
  <c r="F343" i="5"/>
  <c r="G343" i="5" s="1"/>
  <c r="Y343" i="5"/>
  <c r="X343" i="5"/>
  <c r="U343" i="5"/>
  <c r="T343" i="5"/>
  <c r="V343" i="5" l="1"/>
  <c r="W343" i="5"/>
  <c r="Q344" i="5"/>
  <c r="I344" i="5"/>
  <c r="H344" i="5"/>
  <c r="F344" i="5" s="1"/>
  <c r="G344" i="5" s="1"/>
  <c r="P344" i="5"/>
  <c r="AB344" i="5" s="1"/>
  <c r="AC344" i="5" s="1"/>
  <c r="J344" i="5"/>
  <c r="K344" i="5"/>
  <c r="U344" i="5" l="1"/>
  <c r="T344" i="5"/>
  <c r="W344" i="5"/>
  <c r="V344" i="5"/>
  <c r="X344" i="5"/>
  <c r="Y344" i="5"/>
  <c r="S344" i="5"/>
  <c r="R344" i="5"/>
  <c r="Z344" i="5"/>
  <c r="AA344" i="5"/>
  <c r="C345" i="5"/>
  <c r="L345" i="5" s="1"/>
  <c r="K345" i="5" l="1"/>
  <c r="Q345" i="5"/>
  <c r="J345" i="5"/>
  <c r="P345" i="5"/>
  <c r="AB345" i="5" s="1"/>
  <c r="AC345" i="5" s="1"/>
  <c r="I345" i="5"/>
  <c r="H345" i="5"/>
  <c r="F345" i="5" l="1"/>
  <c r="G345" i="5" s="1"/>
  <c r="X345" i="5"/>
  <c r="Y345" i="5"/>
  <c r="R345" i="5"/>
  <c r="S345" i="5"/>
  <c r="AA345" i="5"/>
  <c r="Z345" i="5"/>
  <c r="C346" i="5"/>
  <c r="L346" i="5" s="1"/>
  <c r="U345" i="5"/>
  <c r="T345" i="5"/>
  <c r="J346" i="5" l="1"/>
  <c r="H346" i="5"/>
  <c r="K346" i="5"/>
  <c r="Q346" i="5"/>
  <c r="P346" i="5"/>
  <c r="AB346" i="5" s="1"/>
  <c r="AC346" i="5" s="1"/>
  <c r="I346" i="5"/>
  <c r="F346" i="5"/>
  <c r="G346" i="5" s="1"/>
  <c r="V345" i="5"/>
  <c r="W345" i="5"/>
  <c r="Z346" i="5" l="1"/>
  <c r="AA346" i="5"/>
  <c r="C347" i="5"/>
  <c r="L347" i="5" s="1"/>
  <c r="T346" i="5"/>
  <c r="U346" i="5"/>
  <c r="Y346" i="5"/>
  <c r="X346" i="5"/>
  <c r="V346" i="5"/>
  <c r="W346" i="5"/>
  <c r="S346" i="5"/>
  <c r="R346" i="5"/>
  <c r="J347" i="5" l="1"/>
  <c r="H347" i="5"/>
  <c r="K347" i="5"/>
  <c r="P347" i="5"/>
  <c r="AB347" i="5" s="1"/>
  <c r="AC347" i="5" s="1"/>
  <c r="Q347" i="5"/>
  <c r="I347" i="5"/>
  <c r="Z347" i="5" l="1"/>
  <c r="AA347" i="5"/>
  <c r="C348" i="5"/>
  <c r="L348" i="5" s="1"/>
  <c r="U347" i="5"/>
  <c r="T347" i="5"/>
  <c r="F347" i="5"/>
  <c r="G347" i="5" s="1"/>
  <c r="X347" i="5"/>
  <c r="Y347" i="5"/>
  <c r="S347" i="5"/>
  <c r="R347" i="5"/>
  <c r="V347" i="5" l="1"/>
  <c r="W347" i="5"/>
  <c r="H348" i="5"/>
  <c r="F348" i="5" s="1"/>
  <c r="G348" i="5" s="1"/>
  <c r="Q348" i="5"/>
  <c r="K348" i="5"/>
  <c r="P348" i="5"/>
  <c r="AB348" i="5" s="1"/>
  <c r="AC348" i="5" s="1"/>
  <c r="J348" i="5"/>
  <c r="I348" i="5"/>
  <c r="C349" i="5" l="1"/>
  <c r="L349" i="5" s="1"/>
  <c r="Z348" i="5"/>
  <c r="AA348" i="5"/>
  <c r="W348" i="5"/>
  <c r="V348" i="5"/>
  <c r="S348" i="5"/>
  <c r="R348" i="5"/>
  <c r="U348" i="5"/>
  <c r="T348" i="5"/>
  <c r="Y348" i="5"/>
  <c r="X348" i="5"/>
  <c r="K349" i="5" l="1"/>
  <c r="I349" i="5"/>
  <c r="Q349" i="5"/>
  <c r="J349" i="5"/>
  <c r="P349" i="5"/>
  <c r="AB349" i="5" s="1"/>
  <c r="AC349" i="5" s="1"/>
  <c r="H349" i="5"/>
  <c r="S349" i="5" l="1"/>
  <c r="R349" i="5"/>
  <c r="AA349" i="5"/>
  <c r="C350" i="5"/>
  <c r="L350" i="5" s="1"/>
  <c r="Z349" i="5"/>
  <c r="X349" i="5"/>
  <c r="Y349" i="5"/>
  <c r="F349" i="5"/>
  <c r="G349" i="5" s="1"/>
  <c r="T349" i="5"/>
  <c r="U349" i="5"/>
  <c r="W349" i="5" l="1"/>
  <c r="V349" i="5"/>
  <c r="H350" i="5"/>
  <c r="Q350" i="5"/>
  <c r="J350" i="5"/>
  <c r="K350" i="5"/>
  <c r="P350" i="5"/>
  <c r="AB350" i="5" s="1"/>
  <c r="AC350" i="5" s="1"/>
  <c r="I350" i="5"/>
  <c r="C351" i="5" l="1"/>
  <c r="L351" i="5" s="1"/>
  <c r="AA350" i="5"/>
  <c r="Z350" i="5"/>
  <c r="U350" i="5"/>
  <c r="T350" i="5"/>
  <c r="S350" i="5"/>
  <c r="R350" i="5"/>
  <c r="F350" i="5"/>
  <c r="G350" i="5" s="1"/>
  <c r="Y350" i="5"/>
  <c r="X350" i="5"/>
  <c r="W350" i="5" l="1"/>
  <c r="V350" i="5"/>
  <c r="J351" i="5"/>
  <c r="Q351" i="5"/>
  <c r="K351" i="5"/>
  <c r="P351" i="5"/>
  <c r="AB351" i="5" s="1"/>
  <c r="AC351" i="5" s="1"/>
  <c r="H351" i="5"/>
  <c r="F351" i="5" s="1"/>
  <c r="G351" i="5" s="1"/>
  <c r="I351" i="5"/>
  <c r="V351" i="5" l="1"/>
  <c r="W351" i="5"/>
  <c r="T351" i="5"/>
  <c r="U351" i="5"/>
  <c r="Z351" i="5"/>
  <c r="AE351" i="5" s="1"/>
  <c r="AA351" i="5"/>
  <c r="C352" i="5"/>
  <c r="L352" i="5" s="1"/>
  <c r="Y351" i="5"/>
  <c r="X351" i="5"/>
  <c r="S351" i="5"/>
  <c r="R351" i="5"/>
  <c r="Q352" i="5" l="1"/>
  <c r="J352" i="5"/>
  <c r="K352" i="5"/>
  <c r="P352" i="5"/>
  <c r="AB352" i="5" s="1"/>
  <c r="AC352" i="5" s="1"/>
  <c r="H352" i="5"/>
  <c r="I352" i="5"/>
  <c r="F352" i="5" l="1"/>
  <c r="G352" i="5" s="1"/>
  <c r="X352" i="5"/>
  <c r="Y352" i="5"/>
  <c r="U352" i="5"/>
  <c r="T352" i="5"/>
  <c r="AA352" i="5"/>
  <c r="Z352" i="5"/>
  <c r="C353" i="5"/>
  <c r="L353" i="5" s="1"/>
  <c r="S352" i="5"/>
  <c r="R352" i="5"/>
  <c r="H353" i="5" l="1"/>
  <c r="P353" i="5"/>
  <c r="AB353" i="5" s="1"/>
  <c r="AC353" i="5" s="1"/>
  <c r="J353" i="5"/>
  <c r="Q353" i="5"/>
  <c r="K353" i="5"/>
  <c r="I353" i="5"/>
  <c r="V352" i="5"/>
  <c r="W352" i="5"/>
  <c r="Z353" i="5" l="1"/>
  <c r="AA353" i="5"/>
  <c r="C354" i="5"/>
  <c r="L354" i="5" s="1"/>
  <c r="R353" i="5"/>
  <c r="S353" i="5"/>
  <c r="U353" i="5"/>
  <c r="T353" i="5"/>
  <c r="F353" i="5"/>
  <c r="G353" i="5" s="1"/>
  <c r="Y353" i="5"/>
  <c r="X353" i="5"/>
  <c r="W353" i="5" l="1"/>
  <c r="V353" i="5"/>
  <c r="K354" i="5"/>
  <c r="P354" i="5"/>
  <c r="AB354" i="5" s="1"/>
  <c r="AC354" i="5" s="1"/>
  <c r="Q354" i="5"/>
  <c r="J354" i="5"/>
  <c r="H354" i="5"/>
  <c r="I354" i="5"/>
  <c r="S354" i="5" l="1"/>
  <c r="R354" i="5"/>
  <c r="F354" i="5"/>
  <c r="G354" i="5" s="1"/>
  <c r="Y354" i="5"/>
  <c r="X354" i="5"/>
  <c r="Z354" i="5"/>
  <c r="AA354" i="5"/>
  <c r="C355" i="5"/>
  <c r="L355" i="5" s="1"/>
  <c r="U354" i="5"/>
  <c r="T354" i="5"/>
  <c r="K355" i="5" l="1"/>
  <c r="P355" i="5"/>
  <c r="AB355" i="5" s="1"/>
  <c r="AC355" i="5" s="1"/>
  <c r="H355" i="5"/>
  <c r="F355" i="5" s="1"/>
  <c r="G355" i="5" s="1"/>
  <c r="Q355" i="5"/>
  <c r="J355" i="5"/>
  <c r="I355" i="5"/>
  <c r="W354" i="5"/>
  <c r="V354" i="5"/>
  <c r="W355" i="5" l="1"/>
  <c r="V355" i="5"/>
  <c r="R355" i="5"/>
  <c r="S355" i="5"/>
  <c r="AA355" i="5"/>
  <c r="Z355" i="5"/>
  <c r="C356" i="5"/>
  <c r="L356" i="5" s="1"/>
  <c r="Y355" i="5"/>
  <c r="X355" i="5"/>
  <c r="T355" i="5"/>
  <c r="U355" i="5"/>
  <c r="P356" i="5" l="1"/>
  <c r="AB356" i="5" s="1"/>
  <c r="AC356" i="5" s="1"/>
  <c r="H356" i="5"/>
  <c r="Q356" i="5"/>
  <c r="K356" i="5"/>
  <c r="J356" i="5"/>
  <c r="I356" i="5"/>
  <c r="Z356" i="5" l="1"/>
  <c r="AA356" i="5"/>
  <c r="C357" i="5"/>
  <c r="L357" i="5" s="1"/>
  <c r="S356" i="5"/>
  <c r="R356" i="5"/>
  <c r="F356" i="5"/>
  <c r="G356" i="5" s="1"/>
  <c r="Y356" i="5"/>
  <c r="X356" i="5"/>
  <c r="T356" i="5"/>
  <c r="U356" i="5"/>
  <c r="V356" i="5" l="1"/>
  <c r="W356" i="5"/>
  <c r="J357" i="5"/>
  <c r="P357" i="5"/>
  <c r="AB357" i="5" s="1"/>
  <c r="AC357" i="5" s="1"/>
  <c r="H357" i="5"/>
  <c r="K357" i="5"/>
  <c r="Q357" i="5"/>
  <c r="I357" i="5"/>
  <c r="AA357" i="5" l="1"/>
  <c r="C358" i="5"/>
  <c r="L358" i="5" s="1"/>
  <c r="Z357" i="5"/>
  <c r="F357" i="5"/>
  <c r="G357" i="5" s="1"/>
  <c r="Y357" i="5"/>
  <c r="X357" i="5"/>
  <c r="U357" i="5"/>
  <c r="T357" i="5"/>
  <c r="R357" i="5"/>
  <c r="S357" i="5"/>
  <c r="W357" i="5" l="1"/>
  <c r="V357" i="5"/>
  <c r="Q358" i="5"/>
  <c r="P358" i="5"/>
  <c r="AB358" i="5" s="1"/>
  <c r="AC358" i="5" s="1"/>
  <c r="J358" i="5"/>
  <c r="K358" i="5"/>
  <c r="H358" i="5"/>
  <c r="I358" i="5"/>
  <c r="Z358" i="5" l="1"/>
  <c r="C359" i="5"/>
  <c r="L359" i="5" s="1"/>
  <c r="AA358" i="5"/>
  <c r="T358" i="5"/>
  <c r="U358" i="5"/>
  <c r="F358" i="5"/>
  <c r="G358" i="5" s="1"/>
  <c r="Y358" i="5"/>
  <c r="X358" i="5"/>
  <c r="R358" i="5"/>
  <c r="S358" i="5"/>
  <c r="V358" i="5" l="1"/>
  <c r="W358" i="5"/>
  <c r="H359" i="5"/>
  <c r="Q359" i="5"/>
  <c r="J359" i="5"/>
  <c r="P359" i="5"/>
  <c r="AB359" i="5" s="1"/>
  <c r="AC359" i="5" s="1"/>
  <c r="K359" i="5"/>
  <c r="I359" i="5"/>
  <c r="U359" i="5" l="1"/>
  <c r="T359" i="5"/>
  <c r="S359" i="5"/>
  <c r="R359" i="5"/>
  <c r="AA359" i="5"/>
  <c r="Z359" i="5"/>
  <c r="C360" i="5"/>
  <c r="L360" i="5" s="1"/>
  <c r="F359" i="5"/>
  <c r="G359" i="5" s="1"/>
  <c r="X359" i="5"/>
  <c r="Y359" i="5"/>
  <c r="W359" i="5" l="1"/>
  <c r="V359" i="5"/>
  <c r="I360" i="5"/>
  <c r="P360" i="5"/>
  <c r="AB360" i="5" s="1"/>
  <c r="AC360" i="5" s="1"/>
  <c r="J360" i="5"/>
  <c r="K360" i="5"/>
  <c r="Q360" i="5"/>
  <c r="H360" i="5"/>
  <c r="F360" i="5" s="1"/>
  <c r="G360" i="5" s="1"/>
  <c r="V360" i="5" l="1"/>
  <c r="W360" i="5"/>
  <c r="Y360" i="5"/>
  <c r="X360" i="5"/>
  <c r="S360" i="5"/>
  <c r="R360" i="5"/>
  <c r="U360" i="5"/>
  <c r="T360" i="5"/>
  <c r="AA360" i="5"/>
  <c r="Z360" i="5"/>
  <c r="C361" i="5"/>
  <c r="L361" i="5" s="1"/>
  <c r="Q361" i="5" l="1"/>
  <c r="J361" i="5"/>
  <c r="P361" i="5"/>
  <c r="AB361" i="5" s="1"/>
  <c r="AC361" i="5" s="1"/>
  <c r="K361" i="5"/>
  <c r="H361" i="5"/>
  <c r="I361" i="5"/>
  <c r="F361" i="5" l="1"/>
  <c r="G361" i="5" s="1"/>
  <c r="X361" i="5"/>
  <c r="Y361" i="5"/>
  <c r="T361" i="5"/>
  <c r="U361" i="5"/>
  <c r="AA361" i="5"/>
  <c r="C362" i="5"/>
  <c r="L362" i="5" s="1"/>
  <c r="Z361" i="5"/>
  <c r="S361" i="5"/>
  <c r="R361" i="5"/>
  <c r="P362" i="5" l="1"/>
  <c r="AB362" i="5" s="1"/>
  <c r="AC362" i="5" s="1"/>
  <c r="J362" i="5"/>
  <c r="Q362" i="5"/>
  <c r="H362" i="5"/>
  <c r="I362" i="5"/>
  <c r="K362" i="5"/>
  <c r="W361" i="5"/>
  <c r="V361" i="5"/>
  <c r="Z362" i="5" l="1"/>
  <c r="AA362" i="5"/>
  <c r="C363" i="5"/>
  <c r="L363" i="5" s="1"/>
  <c r="F362" i="5"/>
  <c r="G362" i="5" s="1"/>
  <c r="Y362" i="5"/>
  <c r="X362" i="5"/>
  <c r="T362" i="5"/>
  <c r="U362" i="5"/>
  <c r="R362" i="5"/>
  <c r="S362" i="5"/>
  <c r="W362" i="5" l="1"/>
  <c r="V362" i="5"/>
  <c r="H363" i="5"/>
  <c r="F363" i="5" s="1"/>
  <c r="G363" i="5" s="1"/>
  <c r="K363" i="5"/>
  <c r="P363" i="5"/>
  <c r="AB363" i="5" s="1"/>
  <c r="AC363" i="5" s="1"/>
  <c r="Q363" i="5"/>
  <c r="I363" i="5"/>
  <c r="J363" i="5"/>
  <c r="V363" i="5" l="1"/>
  <c r="W363" i="5"/>
  <c r="U363" i="5"/>
  <c r="T363" i="5"/>
  <c r="S363" i="5"/>
  <c r="R363" i="5"/>
  <c r="AA363" i="5"/>
  <c r="Z363" i="5"/>
  <c r="AE363" i="5" s="1"/>
  <c r="C364" i="5"/>
  <c r="L364" i="5" s="1"/>
  <c r="Y363" i="5"/>
  <c r="X363" i="5"/>
  <c r="I364" i="5" l="1"/>
  <c r="J364" i="5"/>
  <c r="K364" i="5"/>
  <c r="Q364" i="5"/>
  <c r="P364" i="5"/>
  <c r="AB364" i="5" s="1"/>
  <c r="AC364" i="5" s="1"/>
  <c r="H364" i="5"/>
  <c r="F364" i="5" l="1"/>
  <c r="G364" i="5" s="1"/>
  <c r="Y364" i="5"/>
  <c r="X364" i="5"/>
  <c r="R364" i="5"/>
  <c r="S364" i="5"/>
  <c r="T364" i="5"/>
  <c r="U364" i="5"/>
  <c r="Z364" i="5"/>
  <c r="C365" i="5"/>
  <c r="L365" i="5" s="1"/>
  <c r="AA364" i="5"/>
  <c r="H365" i="5" l="1"/>
  <c r="P365" i="5"/>
  <c r="AB365" i="5" s="1"/>
  <c r="AC365" i="5" s="1"/>
  <c r="J365" i="5"/>
  <c r="Q365" i="5"/>
  <c r="K365" i="5"/>
  <c r="I365" i="5"/>
  <c r="W364" i="5"/>
  <c r="V364" i="5"/>
  <c r="AA365" i="5" l="1"/>
  <c r="C366" i="5"/>
  <c r="L366" i="5" s="1"/>
  <c r="Z365" i="5"/>
  <c r="S365" i="5"/>
  <c r="R365" i="5"/>
  <c r="U365" i="5"/>
  <c r="T365" i="5"/>
  <c r="F365" i="5"/>
  <c r="G365" i="5" s="1"/>
  <c r="X365" i="5"/>
  <c r="Y365" i="5"/>
  <c r="W365" i="5" l="1"/>
  <c r="V365" i="5"/>
  <c r="J366" i="5"/>
  <c r="Q366" i="5"/>
  <c r="P366" i="5"/>
  <c r="AB366" i="5" s="1"/>
  <c r="AC366" i="5" s="1"/>
  <c r="K366" i="5"/>
  <c r="I366" i="5"/>
  <c r="H366" i="5"/>
  <c r="D10" i="5"/>
  <c r="C18" i="1" l="1"/>
  <c r="U366" i="5"/>
  <c r="T366" i="5"/>
  <c r="AA366" i="5"/>
  <c r="C367" i="5"/>
  <c r="L367" i="5" s="1"/>
  <c r="Z366" i="5"/>
  <c r="F366" i="5"/>
  <c r="G366" i="5" s="1"/>
  <c r="X366" i="5"/>
  <c r="Y366" i="5"/>
  <c r="S366" i="5"/>
  <c r="R366" i="5"/>
  <c r="V366" i="5" l="1"/>
  <c r="W366" i="5"/>
  <c r="I367" i="5"/>
  <c r="P367" i="5"/>
  <c r="AB367" i="5" s="1"/>
  <c r="AC367" i="5" s="1"/>
  <c r="K367" i="5"/>
  <c r="Q367" i="5"/>
  <c r="J367" i="5"/>
  <c r="H367" i="5"/>
  <c r="F367" i="5" l="1"/>
  <c r="G367" i="5" s="1"/>
  <c r="Y367" i="5"/>
  <c r="X367" i="5"/>
  <c r="R367" i="5"/>
  <c r="S367" i="5"/>
  <c r="U367" i="5"/>
  <c r="T367" i="5"/>
  <c r="Z367" i="5"/>
  <c r="AA367" i="5"/>
  <c r="C368" i="5"/>
  <c r="L368" i="5" s="1"/>
  <c r="I368" i="5" l="1"/>
  <c r="J368" i="5"/>
  <c r="K368" i="5"/>
  <c r="Q368" i="5"/>
  <c r="P368" i="5"/>
  <c r="AB368" i="5" s="1"/>
  <c r="AC368" i="5" s="1"/>
  <c r="H368" i="5"/>
  <c r="F368" i="5" s="1"/>
  <c r="G368" i="5" s="1"/>
  <c r="V367" i="5"/>
  <c r="W367" i="5"/>
  <c r="Y368" i="5" l="1"/>
  <c r="X368" i="5"/>
  <c r="U368" i="5"/>
  <c r="T368" i="5"/>
  <c r="W368" i="5"/>
  <c r="V368" i="5"/>
  <c r="R368" i="5"/>
  <c r="S368" i="5"/>
  <c r="AA368" i="5"/>
  <c r="Z368" i="5"/>
  <c r="C369" i="5"/>
  <c r="L369" i="5" s="1"/>
  <c r="J369" i="5" l="1"/>
  <c r="P369" i="5"/>
  <c r="AB369" i="5" s="1"/>
  <c r="AC369" i="5" s="1"/>
  <c r="K369" i="5"/>
  <c r="Q369" i="5"/>
  <c r="H369" i="5"/>
  <c r="I369" i="5"/>
  <c r="T369" i="5" l="1"/>
  <c r="U369" i="5"/>
  <c r="F369" i="5"/>
  <c r="G369" i="5" s="1"/>
  <c r="X369" i="5"/>
  <c r="Y369" i="5"/>
  <c r="AA369" i="5"/>
  <c r="C370" i="5"/>
  <c r="L370" i="5" s="1"/>
  <c r="Z369" i="5"/>
  <c r="R369" i="5"/>
  <c r="S369" i="5"/>
  <c r="J370" i="5" l="1"/>
  <c r="P370" i="5"/>
  <c r="AB370" i="5" s="1"/>
  <c r="AC370" i="5" s="1"/>
  <c r="K370" i="5"/>
  <c r="Q370" i="5"/>
  <c r="H370" i="5"/>
  <c r="F370" i="5" s="1"/>
  <c r="G370" i="5" s="1"/>
  <c r="I370" i="5"/>
  <c r="W369" i="5"/>
  <c r="V369" i="5"/>
  <c r="AA370" i="5" l="1"/>
  <c r="Z370" i="5"/>
  <c r="C371" i="5"/>
  <c r="L371" i="5" s="1"/>
  <c r="U370" i="5"/>
  <c r="T370" i="5"/>
  <c r="W370" i="5"/>
  <c r="V370" i="5"/>
  <c r="X370" i="5"/>
  <c r="Y370" i="5"/>
  <c r="S370" i="5"/>
  <c r="R370" i="5"/>
  <c r="Q371" i="5" l="1"/>
  <c r="P371" i="5"/>
  <c r="AB371" i="5" s="1"/>
  <c r="AC371" i="5" s="1"/>
  <c r="H371" i="5"/>
  <c r="F371" i="5" s="1"/>
  <c r="G371" i="5" s="1"/>
  <c r="J371" i="5"/>
  <c r="K371" i="5"/>
  <c r="I371" i="5"/>
  <c r="AA371" i="5" l="1"/>
  <c r="Z371" i="5"/>
  <c r="C372" i="5"/>
  <c r="L372" i="5" s="1"/>
  <c r="U371" i="5"/>
  <c r="T371" i="5"/>
  <c r="V371" i="5"/>
  <c r="W371" i="5"/>
  <c r="S371" i="5"/>
  <c r="R371" i="5"/>
  <c r="Y371" i="5"/>
  <c r="X371" i="5"/>
  <c r="H372" i="5" l="1"/>
  <c r="P372" i="5"/>
  <c r="AB372" i="5" s="1"/>
  <c r="AC372" i="5" s="1"/>
  <c r="K372" i="5"/>
  <c r="Q372" i="5"/>
  <c r="J372" i="5"/>
  <c r="I372" i="5"/>
  <c r="Z372" i="5" l="1"/>
  <c r="AA372" i="5"/>
  <c r="C373" i="5"/>
  <c r="L373" i="5" s="1"/>
  <c r="T372" i="5"/>
  <c r="U372" i="5"/>
  <c r="S372" i="5"/>
  <c r="R372" i="5"/>
  <c r="F372" i="5"/>
  <c r="G372" i="5" s="1"/>
  <c r="Y372" i="5"/>
  <c r="X372" i="5"/>
  <c r="W372" i="5" l="1"/>
  <c r="V372" i="5"/>
  <c r="K373" i="5"/>
  <c r="P373" i="5"/>
  <c r="AB373" i="5" s="1"/>
  <c r="AC373" i="5" s="1"/>
  <c r="J373" i="5"/>
  <c r="Q373" i="5"/>
  <c r="I373" i="5"/>
  <c r="H373" i="5"/>
  <c r="F373" i="5" l="1"/>
  <c r="G373" i="5" s="1"/>
  <c r="Y373" i="5"/>
  <c r="X373" i="5"/>
  <c r="S373" i="5"/>
  <c r="R373" i="5"/>
  <c r="AA373" i="5"/>
  <c r="C374" i="5"/>
  <c r="L374" i="5" s="1"/>
  <c r="Z373" i="5"/>
  <c r="U373" i="5"/>
  <c r="T373" i="5"/>
  <c r="P374" i="5" l="1"/>
  <c r="AB374" i="5" s="1"/>
  <c r="AC374" i="5" s="1"/>
  <c r="J374" i="5"/>
  <c r="K374" i="5"/>
  <c r="Q374" i="5"/>
  <c r="I374" i="5"/>
  <c r="H374" i="5"/>
  <c r="V373" i="5"/>
  <c r="W373" i="5"/>
  <c r="F374" i="5" l="1"/>
  <c r="G374" i="5" s="1"/>
  <c r="X374" i="5"/>
  <c r="Y374" i="5"/>
  <c r="S374" i="5"/>
  <c r="R374" i="5"/>
  <c r="Z374" i="5"/>
  <c r="C375" i="5"/>
  <c r="AA374" i="5"/>
  <c r="T374" i="5"/>
  <c r="U374" i="5"/>
  <c r="L375" i="5" l="1"/>
  <c r="C5" i="1" s="1"/>
  <c r="P375" i="5"/>
  <c r="AB375" i="5" s="1"/>
  <c r="AC375" i="5" s="1"/>
  <c r="C23" i="1" s="1"/>
  <c r="K375" i="5"/>
  <c r="I375" i="5"/>
  <c r="Q375" i="5"/>
  <c r="J375" i="5"/>
  <c r="H375" i="5"/>
  <c r="D11" i="5"/>
  <c r="G9" i="5" s="1"/>
  <c r="D12" i="5"/>
  <c r="W374" i="5"/>
  <c r="V374" i="5"/>
  <c r="F375" i="5" l="1"/>
  <c r="G375" i="5" s="1"/>
  <c r="X375" i="5"/>
  <c r="C4" i="1" s="1"/>
  <c r="C13" i="1" s="1"/>
  <c r="Y375" i="5"/>
  <c r="S375" i="5"/>
  <c r="R375" i="5"/>
  <c r="AA375" i="5"/>
  <c r="Z375" i="5"/>
  <c r="AE376" i="5" s="1"/>
  <c r="C20" i="1" s="1"/>
  <c r="G10" i="5"/>
  <c r="H10" i="5" s="1"/>
  <c r="G11" i="5"/>
  <c r="H11" i="5" s="1"/>
  <c r="C27" i="1" s="1"/>
  <c r="S6" i="5" s="1"/>
  <c r="C24" i="1" s="1"/>
  <c r="H9" i="5"/>
  <c r="U375" i="5"/>
  <c r="T375" i="5"/>
  <c r="C28" i="1" l="1"/>
  <c r="V375" i="5"/>
  <c r="W375" i="5"/>
  <c r="G4" i="2" l="1"/>
  <c r="G2" i="2"/>
  <c r="D3" i="2"/>
  <c r="D2" i="2"/>
  <c r="D1" i="2"/>
  <c r="D9" i="2" l="1"/>
  <c r="D8" i="2"/>
  <c r="C16" i="2"/>
  <c r="A16" i="2"/>
  <c r="L16" i="2" l="1"/>
  <c r="P16" i="2"/>
  <c r="B16" i="2"/>
  <c r="A17" i="2"/>
  <c r="H16" i="2"/>
  <c r="D16" i="2"/>
  <c r="G5" i="2"/>
  <c r="G3" i="2"/>
  <c r="D17" i="2" l="1"/>
  <c r="G7" i="2"/>
  <c r="D5" i="2" s="1"/>
  <c r="E17" i="2" s="1"/>
  <c r="A18" i="2"/>
  <c r="B17" i="2"/>
  <c r="E16" i="2" l="1"/>
  <c r="F16" i="2" s="1"/>
  <c r="D18" i="2"/>
  <c r="A19" i="2"/>
  <c r="A20" i="2" s="1"/>
  <c r="B18" i="2"/>
  <c r="E18" i="2"/>
  <c r="G16" i="2" l="1"/>
  <c r="I16" i="2" s="1"/>
  <c r="M16" i="2" s="1"/>
  <c r="K16" i="2"/>
  <c r="J16" i="2"/>
  <c r="B19" i="2"/>
  <c r="D19" i="2"/>
  <c r="E19" i="2"/>
  <c r="E20" i="2"/>
  <c r="D20" i="2"/>
  <c r="A21" i="2"/>
  <c r="C17" i="2" l="1"/>
  <c r="L17" i="2" s="1"/>
  <c r="B20" i="2"/>
  <c r="B21" i="2" s="1"/>
  <c r="E21" i="2"/>
  <c r="D21" i="2"/>
  <c r="A22" i="2"/>
  <c r="K17" i="2"/>
  <c r="J17" i="2"/>
  <c r="H17" i="2"/>
  <c r="F17" i="2"/>
  <c r="G17" i="2" l="1"/>
  <c r="I17" i="2" s="1"/>
  <c r="B22" i="2"/>
  <c r="D22" i="2"/>
  <c r="E22" i="2"/>
  <c r="A23" i="2"/>
  <c r="C18" i="2" l="1"/>
  <c r="L18" i="2" s="1"/>
  <c r="E23" i="2"/>
  <c r="D23" i="2"/>
  <c r="B23" i="2"/>
  <c r="A24" i="2"/>
  <c r="J18" i="2" l="1"/>
  <c r="H18" i="2"/>
  <c r="K18" i="2"/>
  <c r="E24" i="2"/>
  <c r="D24" i="2"/>
  <c r="B24" i="2"/>
  <c r="A25" i="2"/>
  <c r="F18" i="2" l="1"/>
  <c r="G18" i="2"/>
  <c r="I18" i="2" s="1"/>
  <c r="C19" i="2" s="1"/>
  <c r="L19" i="2" s="1"/>
  <c r="D25" i="2"/>
  <c r="B25" i="2"/>
  <c r="E25" i="2"/>
  <c r="A26" i="2"/>
  <c r="J19" i="2" l="1"/>
  <c r="K19" i="2"/>
  <c r="H19" i="2"/>
  <c r="E26" i="2"/>
  <c r="D26" i="2"/>
  <c r="B26" i="2"/>
  <c r="A27" i="2"/>
  <c r="F19" i="2" l="1"/>
  <c r="G19" i="2" s="1"/>
  <c r="I19" i="2" s="1"/>
  <c r="B27" i="2"/>
  <c r="E27" i="2"/>
  <c r="D27" i="2"/>
  <c r="A28" i="2"/>
  <c r="E28" i="2" l="1"/>
  <c r="D28" i="2"/>
  <c r="B28" i="2"/>
  <c r="A29" i="2"/>
  <c r="C20" i="2"/>
  <c r="L20" i="2" s="1"/>
  <c r="E29" i="2" l="1"/>
  <c r="D29" i="2"/>
  <c r="B29" i="2"/>
  <c r="A30" i="2"/>
  <c r="K20" i="2"/>
  <c r="J20" i="2"/>
  <c r="F20" i="2"/>
  <c r="H20" i="2"/>
  <c r="G20" i="2" l="1"/>
  <c r="I20" i="2" s="1"/>
  <c r="B30" i="2"/>
  <c r="E30" i="2"/>
  <c r="D30" i="2"/>
  <c r="A31" i="2"/>
  <c r="C21" i="2" l="1"/>
  <c r="L21" i="2" s="1"/>
  <c r="E31" i="2"/>
  <c r="D31" i="2"/>
  <c r="B31" i="2"/>
  <c r="A32" i="2"/>
  <c r="J21" i="2" l="1"/>
  <c r="H21" i="2"/>
  <c r="F21" i="2" s="1"/>
  <c r="G21" i="2" s="1"/>
  <c r="K21" i="2"/>
  <c r="E32" i="2"/>
  <c r="D32" i="2"/>
  <c r="B32" i="2"/>
  <c r="A33" i="2"/>
  <c r="I21" i="2" l="1"/>
  <c r="E33" i="2"/>
  <c r="D33" i="2"/>
  <c r="B33" i="2"/>
  <c r="A34" i="2"/>
  <c r="C22" i="2" l="1"/>
  <c r="L22" i="2" s="1"/>
  <c r="E34" i="2"/>
  <c r="D34" i="2"/>
  <c r="B34" i="2"/>
  <c r="A35" i="2"/>
  <c r="J22" i="2" l="1"/>
  <c r="K22" i="2"/>
  <c r="H22" i="2"/>
  <c r="F22" i="2" s="1"/>
  <c r="G22" i="2" s="1"/>
  <c r="D35" i="2"/>
  <c r="B35" i="2"/>
  <c r="E35" i="2"/>
  <c r="A36" i="2"/>
  <c r="E36" i="2" l="1"/>
  <c r="D36" i="2"/>
  <c r="B36" i="2"/>
  <c r="A37" i="2"/>
  <c r="I22" i="2"/>
  <c r="C23" i="2" l="1"/>
  <c r="L23" i="2" s="1"/>
  <c r="B37" i="2"/>
  <c r="E37" i="2"/>
  <c r="D37" i="2"/>
  <c r="A38" i="2"/>
  <c r="E38" i="2" l="1"/>
  <c r="D38" i="2"/>
  <c r="B38" i="2"/>
  <c r="A39" i="2"/>
  <c r="K23" i="2"/>
  <c r="J23" i="2"/>
  <c r="H23" i="2"/>
  <c r="F23" i="2" s="1"/>
  <c r="G23" i="2" s="1"/>
  <c r="I23" i="2" l="1"/>
  <c r="E39" i="2"/>
  <c r="D39" i="2"/>
  <c r="B39" i="2"/>
  <c r="A40" i="2"/>
  <c r="C24" i="2" l="1"/>
  <c r="L24" i="2" s="1"/>
  <c r="B40" i="2"/>
  <c r="E40" i="2"/>
  <c r="D40" i="2"/>
  <c r="A41" i="2"/>
  <c r="J24" i="2" l="1"/>
  <c r="K24" i="2"/>
  <c r="H24" i="2"/>
  <c r="F24" i="2"/>
  <c r="E41" i="2"/>
  <c r="D41" i="2"/>
  <c r="B41" i="2"/>
  <c r="A42" i="2"/>
  <c r="G24" i="2" l="1"/>
  <c r="I24" i="2" s="1"/>
  <c r="E42" i="2"/>
  <c r="D42" i="2"/>
  <c r="B42" i="2"/>
  <c r="A43" i="2"/>
  <c r="C25" i="2" l="1"/>
  <c r="L25" i="2" s="1"/>
  <c r="D43" i="2"/>
  <c r="B43" i="2"/>
  <c r="E43" i="2"/>
  <c r="A44" i="2"/>
  <c r="J25" i="2" l="1"/>
  <c r="H25" i="2"/>
  <c r="F25" i="2" s="1"/>
  <c r="G25" i="2" s="1"/>
  <c r="K25" i="2"/>
  <c r="E44" i="2"/>
  <c r="D44" i="2"/>
  <c r="B44" i="2"/>
  <c r="A45" i="2"/>
  <c r="I25" i="2" l="1"/>
  <c r="B45" i="2"/>
  <c r="E45" i="2"/>
  <c r="D45" i="2"/>
  <c r="A46" i="2"/>
  <c r="E46" i="2" l="1"/>
  <c r="D46" i="2"/>
  <c r="B46" i="2"/>
  <c r="A47" i="2"/>
  <c r="A48" i="2" s="1"/>
  <c r="C26" i="2"/>
  <c r="L26" i="2" s="1"/>
  <c r="E47" i="2" l="1"/>
  <c r="D47" i="2"/>
  <c r="B47" i="2"/>
  <c r="K26" i="2"/>
  <c r="J26" i="2"/>
  <c r="H26" i="2"/>
  <c r="F26" i="2" s="1"/>
  <c r="G26" i="2" s="1"/>
  <c r="B48" i="2" l="1"/>
  <c r="E48" i="2"/>
  <c r="D48" i="2"/>
  <c r="A49" i="2"/>
  <c r="I26" i="2" l="1"/>
  <c r="E49" i="2"/>
  <c r="D49" i="2"/>
  <c r="B49" i="2"/>
  <c r="A50" i="2"/>
  <c r="C27" i="2" l="1"/>
  <c r="L27" i="2" s="1"/>
  <c r="E50" i="2"/>
  <c r="D50" i="2"/>
  <c r="B50" i="2"/>
  <c r="A51" i="2"/>
  <c r="J27" i="2" l="1"/>
  <c r="K27" i="2"/>
  <c r="H27" i="2"/>
  <c r="F27" i="2" s="1"/>
  <c r="G27" i="2" s="1"/>
  <c r="D51" i="2"/>
  <c r="B51" i="2"/>
  <c r="E51" i="2"/>
  <c r="A52" i="2"/>
  <c r="I27" i="2" l="1"/>
  <c r="E52" i="2"/>
  <c r="D52" i="2"/>
  <c r="B52" i="2"/>
  <c r="A53" i="2"/>
  <c r="C28" i="2" l="1"/>
  <c r="L28" i="2" s="1"/>
  <c r="B53" i="2"/>
  <c r="E53" i="2"/>
  <c r="D53" i="2"/>
  <c r="A54" i="2"/>
  <c r="H28" i="2" l="1"/>
  <c r="F28" i="2" s="1"/>
  <c r="J28" i="2"/>
  <c r="K28" i="2"/>
  <c r="E54" i="2"/>
  <c r="D54" i="2"/>
  <c r="B54" i="2"/>
  <c r="A55" i="2"/>
  <c r="G28" i="2" l="1"/>
  <c r="I28" i="2" s="1"/>
  <c r="C29" i="2" s="1"/>
  <c r="L29" i="2" s="1"/>
  <c r="E55" i="2"/>
  <c r="D55" i="2"/>
  <c r="B55" i="2"/>
  <c r="A56" i="2"/>
  <c r="F29" i="2" l="1"/>
  <c r="H29" i="2"/>
  <c r="J29" i="2"/>
  <c r="K29" i="2"/>
  <c r="B56" i="2"/>
  <c r="E56" i="2"/>
  <c r="D56" i="2"/>
  <c r="A57" i="2"/>
  <c r="G29" i="2" l="1"/>
  <c r="I29" i="2" s="1"/>
  <c r="E57" i="2"/>
  <c r="D57" i="2"/>
  <c r="B57" i="2"/>
  <c r="A58" i="2"/>
  <c r="C30" i="2" l="1"/>
  <c r="L30" i="2" s="1"/>
  <c r="E58" i="2"/>
  <c r="D58" i="2"/>
  <c r="B58" i="2"/>
  <c r="A59" i="2"/>
  <c r="J30" i="2" l="1"/>
  <c r="K30" i="2"/>
  <c r="H30" i="2"/>
  <c r="F30" i="2" s="1"/>
  <c r="D59" i="2"/>
  <c r="B59" i="2"/>
  <c r="E59" i="2"/>
  <c r="A60" i="2"/>
  <c r="G30" i="2" l="1"/>
  <c r="I30" i="2" s="1"/>
  <c r="C31" i="2" s="1"/>
  <c r="L31" i="2" s="1"/>
  <c r="E60" i="2"/>
  <c r="D60" i="2"/>
  <c r="B60" i="2"/>
  <c r="A61" i="2"/>
  <c r="H31" i="2" l="1"/>
  <c r="F31" i="2" s="1"/>
  <c r="G31" i="2" s="1"/>
  <c r="I31" i="2" s="1"/>
  <c r="K31" i="2"/>
  <c r="J31" i="2"/>
  <c r="B61" i="2"/>
  <c r="E61" i="2"/>
  <c r="D61" i="2"/>
  <c r="A62" i="2"/>
  <c r="C32" i="2" l="1"/>
  <c r="L32" i="2" s="1"/>
  <c r="E62" i="2"/>
  <c r="D62" i="2"/>
  <c r="B62" i="2"/>
  <c r="A63" i="2"/>
  <c r="J32" i="2" l="1"/>
  <c r="K32" i="2"/>
  <c r="H32" i="2"/>
  <c r="F32" i="2" s="1"/>
  <c r="G32" i="2" s="1"/>
  <c r="E63" i="2"/>
  <c r="D63" i="2"/>
  <c r="B63" i="2"/>
  <c r="A64" i="2"/>
  <c r="B64" i="2" l="1"/>
  <c r="E64" i="2"/>
  <c r="D64" i="2"/>
  <c r="A65" i="2"/>
  <c r="I32" i="2"/>
  <c r="C33" i="2" l="1"/>
  <c r="L33" i="2" s="1"/>
  <c r="E65" i="2"/>
  <c r="D65" i="2"/>
  <c r="B65" i="2"/>
  <c r="A66" i="2"/>
  <c r="E66" i="2" l="1"/>
  <c r="D66" i="2"/>
  <c r="B66" i="2"/>
  <c r="A67" i="2"/>
  <c r="K33" i="2"/>
  <c r="J33" i="2"/>
  <c r="H33" i="2"/>
  <c r="F33" i="2" s="1"/>
  <c r="G33" i="2" s="1"/>
  <c r="I33" i="2" l="1"/>
  <c r="D67" i="2"/>
  <c r="B67" i="2"/>
  <c r="E67" i="2"/>
  <c r="A68" i="2"/>
  <c r="C34" i="2" l="1"/>
  <c r="L34" i="2" s="1"/>
  <c r="E68" i="2"/>
  <c r="D68" i="2"/>
  <c r="B68" i="2"/>
  <c r="A69" i="2"/>
  <c r="B69" i="2" l="1"/>
  <c r="E69" i="2"/>
  <c r="D69" i="2"/>
  <c r="A70" i="2"/>
  <c r="K34" i="2"/>
  <c r="J34" i="2"/>
  <c r="H34" i="2"/>
  <c r="F34" i="2" s="1"/>
  <c r="G34" i="2" s="1"/>
  <c r="I34" i="2" l="1"/>
  <c r="E70" i="2"/>
  <c r="D70" i="2"/>
  <c r="B70" i="2"/>
  <c r="A71" i="2"/>
  <c r="C35" i="2" l="1"/>
  <c r="L35" i="2" s="1"/>
  <c r="E71" i="2"/>
  <c r="D71" i="2"/>
  <c r="B71" i="2"/>
  <c r="A72" i="2"/>
  <c r="H35" i="2" l="1"/>
  <c r="F35" i="2" s="1"/>
  <c r="G35" i="2" s="1"/>
  <c r="J35" i="2"/>
  <c r="K35" i="2"/>
  <c r="B72" i="2"/>
  <c r="E72" i="2"/>
  <c r="D72" i="2"/>
  <c r="A73" i="2"/>
  <c r="I35" i="2" l="1"/>
  <c r="E73" i="2"/>
  <c r="D73" i="2"/>
  <c r="B73" i="2"/>
  <c r="A74" i="2"/>
  <c r="C36" i="2" l="1"/>
  <c r="L36" i="2" s="1"/>
  <c r="B74" i="2"/>
  <c r="E74" i="2"/>
  <c r="D74" i="2"/>
  <c r="A75" i="2"/>
  <c r="K36" i="2" l="1"/>
  <c r="J36" i="2"/>
  <c r="H36" i="2"/>
  <c r="F36" i="2" s="1"/>
  <c r="G36" i="2" s="1"/>
  <c r="E75" i="2"/>
  <c r="D75" i="2"/>
  <c r="B75" i="2"/>
  <c r="A76" i="2"/>
  <c r="I36" i="2" l="1"/>
  <c r="E76" i="2"/>
  <c r="D76" i="2"/>
  <c r="B76" i="2"/>
  <c r="A77" i="2"/>
  <c r="D77" i="2" l="1"/>
  <c r="B77" i="2"/>
  <c r="E77" i="2"/>
  <c r="A78" i="2"/>
  <c r="C37" i="2"/>
  <c r="L37" i="2" s="1"/>
  <c r="E78" i="2" l="1"/>
  <c r="D78" i="2"/>
  <c r="B78" i="2"/>
  <c r="A79" i="2"/>
  <c r="K37" i="2"/>
  <c r="J37" i="2"/>
  <c r="H37" i="2"/>
  <c r="F37" i="2" s="1"/>
  <c r="G37" i="2" s="1"/>
  <c r="B79" i="2" l="1"/>
  <c r="E79" i="2"/>
  <c r="D79" i="2"/>
  <c r="A80" i="2"/>
  <c r="I37" i="2"/>
  <c r="E80" i="2" l="1"/>
  <c r="D80" i="2"/>
  <c r="B80" i="2"/>
  <c r="A81" i="2"/>
  <c r="C38" i="2"/>
  <c r="L38" i="2" s="1"/>
  <c r="E81" i="2" l="1"/>
  <c r="D81" i="2"/>
  <c r="B81" i="2"/>
  <c r="A82" i="2"/>
  <c r="K38" i="2"/>
  <c r="J38" i="2"/>
  <c r="H38" i="2"/>
  <c r="F38" i="2" s="1"/>
  <c r="G38" i="2" s="1"/>
  <c r="I38" i="2" l="1"/>
  <c r="B82" i="2"/>
  <c r="E82" i="2"/>
  <c r="D82" i="2"/>
  <c r="A83" i="2"/>
  <c r="C39" i="2" l="1"/>
  <c r="L39" i="2" s="1"/>
  <c r="E83" i="2"/>
  <c r="D83" i="2"/>
  <c r="B83" i="2"/>
  <c r="A84" i="2"/>
  <c r="H39" i="2" l="1"/>
  <c r="F39" i="2" s="1"/>
  <c r="K39" i="2"/>
  <c r="J39" i="2"/>
  <c r="E84" i="2"/>
  <c r="D84" i="2"/>
  <c r="B84" i="2"/>
  <c r="A85" i="2"/>
  <c r="G39" i="2" l="1"/>
  <c r="I39" i="2" s="1"/>
  <c r="C40" i="2" s="1"/>
  <c r="L40" i="2" s="1"/>
  <c r="D85" i="2"/>
  <c r="B85" i="2"/>
  <c r="E85" i="2"/>
  <c r="A86" i="2"/>
  <c r="J40" i="2" l="1"/>
  <c r="K40" i="2"/>
  <c r="H40" i="2"/>
  <c r="E86" i="2"/>
  <c r="D86" i="2"/>
  <c r="B86" i="2"/>
  <c r="A87" i="2"/>
  <c r="B87" i="2" l="1"/>
  <c r="E87" i="2"/>
  <c r="D87" i="2"/>
  <c r="A88" i="2"/>
  <c r="F40" i="2"/>
  <c r="G40" i="2" s="1"/>
  <c r="I40" i="2" l="1"/>
  <c r="E88" i="2"/>
  <c r="D88" i="2"/>
  <c r="B88" i="2"/>
  <c r="A89" i="2"/>
  <c r="C41" i="2" l="1"/>
  <c r="L41" i="2" s="1"/>
  <c r="E89" i="2"/>
  <c r="D89" i="2"/>
  <c r="B89" i="2"/>
  <c r="A90" i="2"/>
  <c r="F41" i="2" l="1"/>
  <c r="J41" i="2"/>
  <c r="K41" i="2"/>
  <c r="H41" i="2"/>
  <c r="B90" i="2"/>
  <c r="E90" i="2"/>
  <c r="D90" i="2"/>
  <c r="A91" i="2"/>
  <c r="G41" i="2" l="1"/>
  <c r="I41" i="2" s="1"/>
  <c r="C42" i="2" s="1"/>
  <c r="L42" i="2" s="1"/>
  <c r="E91" i="2"/>
  <c r="D91" i="2"/>
  <c r="B91" i="2"/>
  <c r="A92" i="2"/>
  <c r="K42" i="2" l="1"/>
  <c r="J42" i="2"/>
  <c r="H42" i="2"/>
  <c r="F42" i="2" s="1"/>
  <c r="G42" i="2" s="1"/>
  <c r="E92" i="2"/>
  <c r="D92" i="2"/>
  <c r="B92" i="2"/>
  <c r="A93" i="2"/>
  <c r="I42" i="2" l="1"/>
  <c r="D93" i="2"/>
  <c r="B93" i="2"/>
  <c r="E93" i="2"/>
  <c r="A94" i="2"/>
  <c r="C43" i="2" l="1"/>
  <c r="L43" i="2" s="1"/>
  <c r="E94" i="2"/>
  <c r="D94" i="2"/>
  <c r="B94" i="2"/>
  <c r="A95" i="2"/>
  <c r="J43" i="2" l="1"/>
  <c r="H43" i="2"/>
  <c r="F43" i="2" s="1"/>
  <c r="G43" i="2" s="1"/>
  <c r="K43" i="2"/>
  <c r="B95" i="2"/>
  <c r="E95" i="2"/>
  <c r="D95" i="2"/>
  <c r="A96" i="2"/>
  <c r="I43" i="2" l="1"/>
  <c r="E96" i="2"/>
  <c r="D96" i="2"/>
  <c r="B96" i="2"/>
  <c r="A97" i="2"/>
  <c r="C44" i="2" l="1"/>
  <c r="L44" i="2" s="1"/>
  <c r="E97" i="2"/>
  <c r="D97" i="2"/>
  <c r="B97" i="2"/>
  <c r="A98" i="2"/>
  <c r="J44" i="2" l="1"/>
  <c r="H44" i="2"/>
  <c r="F44" i="2" s="1"/>
  <c r="G44" i="2" s="1"/>
  <c r="K44" i="2"/>
  <c r="B98" i="2"/>
  <c r="E98" i="2"/>
  <c r="D98" i="2"/>
  <c r="A99" i="2"/>
  <c r="I44" i="2" l="1"/>
  <c r="E99" i="2"/>
  <c r="D99" i="2"/>
  <c r="B99" i="2"/>
  <c r="A100" i="2"/>
  <c r="C45" i="2" l="1"/>
  <c r="L45" i="2" s="1"/>
  <c r="E100" i="2"/>
  <c r="D100" i="2"/>
  <c r="B100" i="2"/>
  <c r="A101" i="2"/>
  <c r="J45" i="2" l="1"/>
  <c r="K45" i="2"/>
  <c r="H45" i="2"/>
  <c r="F45" i="2" s="1"/>
  <c r="G45" i="2" s="1"/>
  <c r="D101" i="2"/>
  <c r="B101" i="2"/>
  <c r="E101" i="2"/>
  <c r="A102" i="2"/>
  <c r="I45" i="2" l="1"/>
  <c r="E102" i="2"/>
  <c r="D102" i="2"/>
  <c r="B102" i="2"/>
  <c r="A103" i="2"/>
  <c r="C46" i="2" l="1"/>
  <c r="L46" i="2" s="1"/>
  <c r="B103" i="2"/>
  <c r="E103" i="2"/>
  <c r="D103" i="2"/>
  <c r="A104" i="2"/>
  <c r="J46" i="2" l="1"/>
  <c r="K46" i="2"/>
  <c r="H46" i="2"/>
  <c r="F46" i="2" s="1"/>
  <c r="G46" i="2" s="1"/>
  <c r="E104" i="2"/>
  <c r="D104" i="2"/>
  <c r="B104" i="2"/>
  <c r="A105" i="2"/>
  <c r="I46" i="2" l="1"/>
  <c r="E105" i="2"/>
  <c r="D105" i="2"/>
  <c r="B105" i="2"/>
  <c r="A106" i="2"/>
  <c r="C47" i="2" l="1"/>
  <c r="L47" i="2" s="1"/>
  <c r="B106" i="2"/>
  <c r="E106" i="2"/>
  <c r="D106" i="2"/>
  <c r="A107" i="2"/>
  <c r="K47" i="2" l="1"/>
  <c r="H47" i="2"/>
  <c r="F47" i="2" s="1"/>
  <c r="G47" i="2" s="1"/>
  <c r="J47" i="2"/>
  <c r="E107" i="2"/>
  <c r="D107" i="2"/>
  <c r="B107" i="2"/>
  <c r="A108" i="2"/>
  <c r="I47" i="2" l="1"/>
  <c r="E108" i="2"/>
  <c r="D108" i="2"/>
  <c r="B108" i="2"/>
  <c r="A109" i="2"/>
  <c r="C48" i="2" l="1"/>
  <c r="L48" i="2" s="1"/>
  <c r="D109" i="2"/>
  <c r="B109" i="2"/>
  <c r="E109" i="2"/>
  <c r="A110" i="2"/>
  <c r="K48" i="2" l="1"/>
  <c r="H48" i="2"/>
  <c r="J48" i="2"/>
  <c r="E110" i="2"/>
  <c r="D110" i="2"/>
  <c r="B110" i="2"/>
  <c r="A111" i="2"/>
  <c r="F48" i="2" l="1"/>
  <c r="G48" i="2" s="1"/>
  <c r="I48" i="2" s="1"/>
  <c r="B111" i="2"/>
  <c r="E111" i="2"/>
  <c r="D111" i="2"/>
  <c r="A112" i="2"/>
  <c r="C49" i="2" l="1"/>
  <c r="L49" i="2" s="1"/>
  <c r="E112" i="2"/>
  <c r="D112" i="2"/>
  <c r="B112" i="2"/>
  <c r="A113" i="2"/>
  <c r="K49" i="2" l="1"/>
  <c r="H49" i="2"/>
  <c r="F49" i="2" s="1"/>
  <c r="G49" i="2" s="1"/>
  <c r="J49" i="2"/>
  <c r="E113" i="2"/>
  <c r="D113" i="2"/>
  <c r="B113" i="2"/>
  <c r="A114" i="2"/>
  <c r="I49" i="2" l="1"/>
  <c r="E114" i="2"/>
  <c r="B114" i="2"/>
  <c r="D114" i="2"/>
  <c r="A115" i="2"/>
  <c r="C50" i="2" l="1"/>
  <c r="L50" i="2" s="1"/>
  <c r="D115" i="2"/>
  <c r="E115" i="2"/>
  <c r="B115" i="2"/>
  <c r="A116" i="2"/>
  <c r="J50" i="2" l="1"/>
  <c r="H50" i="2"/>
  <c r="F50" i="2" s="1"/>
  <c r="G50" i="2" s="1"/>
  <c r="K50" i="2"/>
  <c r="E116" i="2"/>
  <c r="D116" i="2"/>
  <c r="B116" i="2"/>
  <c r="A117" i="2"/>
  <c r="I50" i="2" l="1"/>
  <c r="B117" i="2"/>
  <c r="E117" i="2"/>
  <c r="D117" i="2"/>
  <c r="A118" i="2"/>
  <c r="C51" i="2" l="1"/>
  <c r="L51" i="2" s="1"/>
  <c r="E118" i="2"/>
  <c r="D118" i="2"/>
  <c r="B118" i="2"/>
  <c r="A119" i="2"/>
  <c r="H51" i="2" l="1"/>
  <c r="F51" i="2" s="1"/>
  <c r="J51" i="2"/>
  <c r="K51" i="2"/>
  <c r="D119" i="2"/>
  <c r="B119" i="2"/>
  <c r="E119" i="2"/>
  <c r="A120" i="2"/>
  <c r="G51" i="2" l="1"/>
  <c r="I51" i="2" s="1"/>
  <c r="C52" i="2" s="1"/>
  <c r="L52" i="2" s="1"/>
  <c r="E120" i="2"/>
  <c r="D120" i="2"/>
  <c r="B120" i="2"/>
  <c r="A121" i="2"/>
  <c r="K52" i="2" l="1"/>
  <c r="J52" i="2"/>
  <c r="H52" i="2"/>
  <c r="F52" i="2" s="1"/>
  <c r="B121" i="2"/>
  <c r="E121" i="2"/>
  <c r="D121" i="2"/>
  <c r="A122" i="2"/>
  <c r="G52" i="2" l="1"/>
  <c r="I52" i="2" s="1"/>
  <c r="C53" i="2" s="1"/>
  <c r="L53" i="2" s="1"/>
  <c r="E122" i="2"/>
  <c r="D122" i="2"/>
  <c r="B122" i="2"/>
  <c r="A123" i="2"/>
  <c r="J53" i="2" l="1"/>
  <c r="H53" i="2"/>
  <c r="F53" i="2" s="1"/>
  <c r="K53" i="2"/>
  <c r="B123" i="2"/>
  <c r="E123" i="2"/>
  <c r="D123" i="2"/>
  <c r="A124" i="2"/>
  <c r="G53" i="2" l="1"/>
  <c r="I53" i="2" s="1"/>
  <c r="C54" i="2" s="1"/>
  <c r="L54" i="2" s="1"/>
  <c r="E124" i="2"/>
  <c r="D124" i="2"/>
  <c r="B124" i="2"/>
  <c r="A125" i="2"/>
  <c r="H54" i="2" l="1"/>
  <c r="F54" i="2" s="1"/>
  <c r="J54" i="2"/>
  <c r="K54" i="2"/>
  <c r="D125" i="2"/>
  <c r="E125" i="2"/>
  <c r="B125" i="2"/>
  <c r="A126" i="2"/>
  <c r="G54" i="2" l="1"/>
  <c r="I54" i="2" s="1"/>
  <c r="C55" i="2" s="1"/>
  <c r="L55" i="2" s="1"/>
  <c r="D126" i="2"/>
  <c r="B126" i="2"/>
  <c r="E126" i="2"/>
  <c r="A127" i="2"/>
  <c r="H55" i="2" l="1"/>
  <c r="F55" i="2" s="1"/>
  <c r="K55" i="2"/>
  <c r="J55" i="2"/>
  <c r="D127" i="2"/>
  <c r="B127" i="2"/>
  <c r="E127" i="2"/>
  <c r="A128" i="2"/>
  <c r="G55" i="2" l="1"/>
  <c r="I55" i="2" s="1"/>
  <c r="C56" i="2" s="1"/>
  <c r="L56" i="2" s="1"/>
  <c r="E128" i="2"/>
  <c r="D128" i="2"/>
  <c r="B128" i="2"/>
  <c r="A129" i="2"/>
  <c r="H56" i="2" l="1"/>
  <c r="F56" i="2" s="1"/>
  <c r="J56" i="2"/>
  <c r="K56" i="2"/>
  <c r="B129" i="2"/>
  <c r="E129" i="2"/>
  <c r="D129" i="2"/>
  <c r="A130" i="2"/>
  <c r="G56" i="2" l="1"/>
  <c r="I56" i="2" s="1"/>
  <c r="C57" i="2" s="1"/>
  <c r="L57" i="2" s="1"/>
  <c r="E130" i="2"/>
  <c r="B130" i="2"/>
  <c r="D130" i="2"/>
  <c r="A131" i="2"/>
  <c r="H57" i="2" l="1"/>
  <c r="F57" i="2" s="1"/>
  <c r="K57" i="2"/>
  <c r="J57" i="2"/>
  <c r="E131" i="2"/>
  <c r="D131" i="2"/>
  <c r="B131" i="2"/>
  <c r="A132" i="2"/>
  <c r="G57" i="2" l="1"/>
  <c r="I57" i="2" s="1"/>
  <c r="C58" i="2" s="1"/>
  <c r="L58" i="2" s="1"/>
  <c r="E132" i="2"/>
  <c r="D132" i="2"/>
  <c r="B132" i="2"/>
  <c r="A133" i="2"/>
  <c r="H58" i="2" l="1"/>
  <c r="F58" i="2" s="1"/>
  <c r="K58" i="2"/>
  <c r="J58" i="2"/>
  <c r="D133" i="2"/>
  <c r="E133" i="2"/>
  <c r="B133" i="2"/>
  <c r="A134" i="2"/>
  <c r="G58" i="2" l="1"/>
  <c r="I58" i="2" s="1"/>
  <c r="C59" i="2" s="1"/>
  <c r="L59" i="2" s="1"/>
  <c r="D134" i="2"/>
  <c r="E134" i="2"/>
  <c r="B134" i="2"/>
  <c r="A135" i="2"/>
  <c r="K59" i="2" l="1"/>
  <c r="J59" i="2"/>
  <c r="H59" i="2"/>
  <c r="F59" i="2" s="1"/>
  <c r="D135" i="2"/>
  <c r="B135" i="2"/>
  <c r="E135" i="2"/>
  <c r="A136" i="2"/>
  <c r="G59" i="2" l="1"/>
  <c r="I59" i="2" s="1"/>
  <c r="C60" i="2" s="1"/>
  <c r="L60" i="2" s="1"/>
  <c r="E136" i="2"/>
  <c r="D136" i="2"/>
  <c r="B136" i="2"/>
  <c r="A137" i="2"/>
  <c r="J60" i="2" l="1"/>
  <c r="K60" i="2"/>
  <c r="H60" i="2"/>
  <c r="F60" i="2" s="1"/>
  <c r="B137" i="2"/>
  <c r="E137" i="2"/>
  <c r="D137" i="2"/>
  <c r="A138" i="2"/>
  <c r="G60" i="2" l="1"/>
  <c r="I60" i="2" s="1"/>
  <c r="C61" i="2" s="1"/>
  <c r="L61" i="2" s="1"/>
  <c r="E138" i="2"/>
  <c r="B138" i="2"/>
  <c r="D138" i="2"/>
  <c r="A139" i="2"/>
  <c r="H61" i="2" l="1"/>
  <c r="F61" i="2" s="1"/>
  <c r="J61" i="2"/>
  <c r="K61" i="2"/>
  <c r="E139" i="2"/>
  <c r="D139" i="2"/>
  <c r="B139" i="2"/>
  <c r="A140" i="2"/>
  <c r="G61" i="2" l="1"/>
  <c r="I61" i="2" s="1"/>
  <c r="C62" i="2" s="1"/>
  <c r="L62" i="2" s="1"/>
  <c r="E140" i="2"/>
  <c r="D140" i="2"/>
  <c r="B140" i="2"/>
  <c r="A141" i="2"/>
  <c r="J62" i="2" l="1"/>
  <c r="K62" i="2"/>
  <c r="H62" i="2"/>
  <c r="F62" i="2" s="1"/>
  <c r="G62" i="2" s="1"/>
  <c r="I62" i="2" s="1"/>
  <c r="D141" i="2"/>
  <c r="B141" i="2"/>
  <c r="E141" i="2"/>
  <c r="A142" i="2"/>
  <c r="C63" i="2" l="1"/>
  <c r="L63" i="2" s="1"/>
  <c r="D142" i="2"/>
  <c r="E142" i="2"/>
  <c r="B142" i="2"/>
  <c r="A143" i="2"/>
  <c r="J63" i="2" l="1"/>
  <c r="H63" i="2"/>
  <c r="F63" i="2" s="1"/>
  <c r="G63" i="2" s="1"/>
  <c r="K63" i="2"/>
  <c r="I63" i="2"/>
  <c r="D143" i="2"/>
  <c r="B143" i="2"/>
  <c r="E143" i="2"/>
  <c r="A144" i="2"/>
  <c r="C64" i="2" l="1"/>
  <c r="L64" i="2" s="1"/>
  <c r="E144" i="2"/>
  <c r="D144" i="2"/>
  <c r="B144" i="2"/>
  <c r="A145" i="2"/>
  <c r="I64" i="2" l="1"/>
  <c r="H64" i="2"/>
  <c r="F64" i="2" s="1"/>
  <c r="G64" i="2" s="1"/>
  <c r="J64" i="2"/>
  <c r="K64" i="2"/>
  <c r="B145" i="2"/>
  <c r="E145" i="2"/>
  <c r="D145" i="2"/>
  <c r="A146" i="2"/>
  <c r="C65" i="2" l="1"/>
  <c r="L65" i="2" s="1"/>
  <c r="E146" i="2"/>
  <c r="B146" i="2"/>
  <c r="D146" i="2"/>
  <c r="A147" i="2"/>
  <c r="I65" i="2" l="1"/>
  <c r="H65" i="2"/>
  <c r="F65" i="2" s="1"/>
  <c r="G65" i="2" s="1"/>
  <c r="K65" i="2"/>
  <c r="J65" i="2"/>
  <c r="E147" i="2"/>
  <c r="D147" i="2"/>
  <c r="B147" i="2"/>
  <c r="A148" i="2"/>
  <c r="C66" i="2" l="1"/>
  <c r="L66" i="2" s="1"/>
  <c r="E148" i="2"/>
  <c r="D148" i="2"/>
  <c r="B148" i="2"/>
  <c r="A149" i="2"/>
  <c r="K66" i="2" l="1"/>
  <c r="I66" i="2"/>
  <c r="J66" i="2"/>
  <c r="H66" i="2"/>
  <c r="F66" i="2" s="1"/>
  <c r="G66" i="2" s="1"/>
  <c r="D149" i="2"/>
  <c r="E149" i="2"/>
  <c r="B149" i="2"/>
  <c r="A150" i="2"/>
  <c r="C67" i="2" l="1"/>
  <c r="L67" i="2" s="1"/>
  <c r="D150" i="2"/>
  <c r="E150" i="2"/>
  <c r="B150" i="2"/>
  <c r="A151" i="2"/>
  <c r="J67" i="2" l="1"/>
  <c r="H67" i="2"/>
  <c r="F67" i="2" s="1"/>
  <c r="G67" i="2" s="1"/>
  <c r="I67" i="2"/>
  <c r="K67" i="2"/>
  <c r="D151" i="2"/>
  <c r="B151" i="2"/>
  <c r="E151" i="2"/>
  <c r="A152" i="2"/>
  <c r="C68" i="2" l="1"/>
  <c r="L68" i="2" s="1"/>
  <c r="E152" i="2"/>
  <c r="D152" i="2"/>
  <c r="B152" i="2"/>
  <c r="A153" i="2"/>
  <c r="J68" i="2" l="1"/>
  <c r="H68" i="2"/>
  <c r="F68" i="2" s="1"/>
  <c r="G68" i="2" s="1"/>
  <c r="K68" i="2"/>
  <c r="I68" i="2"/>
  <c r="B153" i="2"/>
  <c r="E153" i="2"/>
  <c r="D153" i="2"/>
  <c r="A154" i="2"/>
  <c r="C69" i="2" l="1"/>
  <c r="L69" i="2" s="1"/>
  <c r="E154" i="2"/>
  <c r="D154" i="2"/>
  <c r="B154" i="2"/>
  <c r="A155" i="2"/>
  <c r="J69" i="2" l="1"/>
  <c r="H69" i="2"/>
  <c r="F69" i="2" s="1"/>
  <c r="G69" i="2" s="1"/>
  <c r="K69" i="2"/>
  <c r="I69" i="2"/>
  <c r="D155" i="2"/>
  <c r="E155" i="2"/>
  <c r="B155" i="2"/>
  <c r="A156" i="2"/>
  <c r="C70" i="2" l="1"/>
  <c r="L70" i="2" s="1"/>
  <c r="B156" i="2"/>
  <c r="D156" i="2"/>
  <c r="E156" i="2"/>
  <c r="A157" i="2"/>
  <c r="J70" i="2" l="1"/>
  <c r="K70" i="2"/>
  <c r="H70" i="2"/>
  <c r="F70" i="2" s="1"/>
  <c r="G70" i="2" s="1"/>
  <c r="I70" i="2"/>
  <c r="E157" i="2"/>
  <c r="B157" i="2"/>
  <c r="D157" i="2"/>
  <c r="A158" i="2"/>
  <c r="C71" i="2" l="1"/>
  <c r="L71" i="2" s="1"/>
  <c r="E158" i="2"/>
  <c r="D158" i="2"/>
  <c r="B158" i="2"/>
  <c r="A159" i="2"/>
  <c r="H71" i="2" l="1"/>
  <c r="F71" i="2" s="1"/>
  <c r="G71" i="2" s="1"/>
  <c r="I71" i="2"/>
  <c r="K71" i="2"/>
  <c r="J71" i="2"/>
  <c r="E159" i="2"/>
  <c r="D159" i="2"/>
  <c r="B159" i="2"/>
  <c r="A160" i="2"/>
  <c r="C72" i="2" l="1"/>
  <c r="L72" i="2" s="1"/>
  <c r="D160" i="2"/>
  <c r="B160" i="2"/>
  <c r="E160" i="2"/>
  <c r="A161" i="2"/>
  <c r="I72" i="2" l="1"/>
  <c r="H72" i="2"/>
  <c r="F72" i="2" s="1"/>
  <c r="G72" i="2" s="1"/>
  <c r="K72" i="2"/>
  <c r="J72" i="2"/>
  <c r="E161" i="2"/>
  <c r="B161" i="2"/>
  <c r="D161" i="2"/>
  <c r="A162" i="2"/>
  <c r="C73" i="2" l="1"/>
  <c r="L73" i="2" s="1"/>
  <c r="D162" i="2"/>
  <c r="B162" i="2"/>
  <c r="E162" i="2"/>
  <c r="A163" i="2"/>
  <c r="J73" i="2" l="1"/>
  <c r="H73" i="2"/>
  <c r="F73" i="2" s="1"/>
  <c r="G73" i="2" s="1"/>
  <c r="K73" i="2"/>
  <c r="I73" i="2"/>
  <c r="E163" i="2"/>
  <c r="D163" i="2"/>
  <c r="B163" i="2"/>
  <c r="A164" i="2"/>
  <c r="C74" i="2" l="1"/>
  <c r="L74" i="2" s="1"/>
  <c r="B164" i="2"/>
  <c r="D164" i="2"/>
  <c r="E164" i="2"/>
  <c r="A165" i="2"/>
  <c r="K74" i="2" l="1"/>
  <c r="H74" i="2"/>
  <c r="F74" i="2" s="1"/>
  <c r="G74" i="2" s="1"/>
  <c r="I74" i="2"/>
  <c r="J74" i="2"/>
  <c r="E165" i="2"/>
  <c r="B165" i="2"/>
  <c r="D165" i="2"/>
  <c r="A166" i="2"/>
  <c r="C75" i="2" l="1"/>
  <c r="L75" i="2" s="1"/>
  <c r="E166" i="2"/>
  <c r="D166" i="2"/>
  <c r="B166" i="2"/>
  <c r="A167" i="2"/>
  <c r="H75" i="2" l="1"/>
  <c r="F75" i="2" s="1"/>
  <c r="G75" i="2" s="1"/>
  <c r="I75" i="2"/>
  <c r="K75" i="2"/>
  <c r="J75" i="2"/>
  <c r="E167" i="2"/>
  <c r="D167" i="2"/>
  <c r="B167" i="2"/>
  <c r="A168" i="2"/>
  <c r="C76" i="2" l="1"/>
  <c r="L76" i="2" s="1"/>
  <c r="D168" i="2"/>
  <c r="B168" i="2"/>
  <c r="E168" i="2"/>
  <c r="A169" i="2"/>
  <c r="I76" i="2" l="1"/>
  <c r="H76" i="2"/>
  <c r="F76" i="2" s="1"/>
  <c r="G76" i="2" s="1"/>
  <c r="K76" i="2"/>
  <c r="J76" i="2"/>
  <c r="E169" i="2"/>
  <c r="D169" i="2"/>
  <c r="B169" i="2"/>
  <c r="A170" i="2"/>
  <c r="C77" i="2" l="1"/>
  <c r="L77" i="2" s="1"/>
  <c r="D170" i="2"/>
  <c r="B170" i="2"/>
  <c r="E170" i="2"/>
  <c r="A171" i="2"/>
  <c r="J77" i="2" l="1"/>
  <c r="K77" i="2"/>
  <c r="H77" i="2"/>
  <c r="F77" i="2" s="1"/>
  <c r="G77" i="2" s="1"/>
  <c r="I77" i="2"/>
  <c r="E171" i="2"/>
  <c r="D171" i="2"/>
  <c r="B171" i="2"/>
  <c r="A172" i="2"/>
  <c r="C78" i="2" l="1"/>
  <c r="L78" i="2" s="1"/>
  <c r="B172" i="2"/>
  <c r="D172" i="2"/>
  <c r="E172" i="2"/>
  <c r="A173" i="2"/>
  <c r="J78" i="2" l="1"/>
  <c r="H78" i="2"/>
  <c r="F78" i="2" s="1"/>
  <c r="G78" i="2" s="1"/>
  <c r="K78" i="2"/>
  <c r="I78" i="2"/>
  <c r="E173" i="2"/>
  <c r="B173" i="2"/>
  <c r="D173" i="2"/>
  <c r="A174" i="2"/>
  <c r="C79" i="2" l="1"/>
  <c r="L79" i="2" s="1"/>
  <c r="E174" i="2"/>
  <c r="D174" i="2"/>
  <c r="B174" i="2"/>
  <c r="A175" i="2"/>
  <c r="J79" i="2" l="1"/>
  <c r="H79" i="2"/>
  <c r="F79" i="2" s="1"/>
  <c r="G79" i="2" s="1"/>
  <c r="I79" i="2"/>
  <c r="K79" i="2"/>
  <c r="E175" i="2"/>
  <c r="B175" i="2"/>
  <c r="D175" i="2"/>
  <c r="A176" i="2"/>
  <c r="C80" i="2" l="1"/>
  <c r="L80" i="2" s="1"/>
  <c r="D176" i="2"/>
  <c r="B176" i="2"/>
  <c r="E176" i="2"/>
  <c r="A177" i="2"/>
  <c r="J80" i="2" l="1"/>
  <c r="H80" i="2"/>
  <c r="F80" i="2" s="1"/>
  <c r="G80" i="2" s="1"/>
  <c r="K80" i="2"/>
  <c r="I80" i="2"/>
  <c r="E177" i="2"/>
  <c r="D177" i="2"/>
  <c r="B177" i="2"/>
  <c r="A178" i="2"/>
  <c r="C81" i="2" l="1"/>
  <c r="L81" i="2" s="1"/>
  <c r="D178" i="2"/>
  <c r="B178" i="2"/>
  <c r="E178" i="2"/>
  <c r="A179" i="2"/>
  <c r="K81" i="2" l="1"/>
  <c r="I81" i="2"/>
  <c r="J81" i="2"/>
  <c r="H81" i="2"/>
  <c r="F81" i="2" s="1"/>
  <c r="G81" i="2" s="1"/>
  <c r="E179" i="2"/>
  <c r="D179" i="2"/>
  <c r="B179" i="2"/>
  <c r="A180" i="2"/>
  <c r="C82" i="2" l="1"/>
  <c r="L82" i="2" s="1"/>
  <c r="B180" i="2"/>
  <c r="D180" i="2"/>
  <c r="E180" i="2"/>
  <c r="A181" i="2"/>
  <c r="I82" i="2" l="1"/>
  <c r="H82" i="2"/>
  <c r="F82" i="2" s="1"/>
  <c r="G82" i="2" s="1"/>
  <c r="J82" i="2"/>
  <c r="K82" i="2"/>
  <c r="E181" i="2"/>
  <c r="B181" i="2"/>
  <c r="D181" i="2"/>
  <c r="A182" i="2"/>
  <c r="C83" i="2" l="1"/>
  <c r="L83" i="2" s="1"/>
  <c r="E182" i="2"/>
  <c r="D182" i="2"/>
  <c r="B182" i="2"/>
  <c r="A183" i="2"/>
  <c r="I83" i="2" l="1"/>
  <c r="K83" i="2"/>
  <c r="J83" i="2"/>
  <c r="H83" i="2"/>
  <c r="F83" i="2" s="1"/>
  <c r="G83" i="2" s="1"/>
  <c r="E183" i="2"/>
  <c r="D183" i="2"/>
  <c r="B183" i="2"/>
  <c r="A184" i="2"/>
  <c r="C84" i="2" l="1"/>
  <c r="L84" i="2" s="1"/>
  <c r="D184" i="2"/>
  <c r="B184" i="2"/>
  <c r="E184" i="2"/>
  <c r="A185" i="2"/>
  <c r="I84" i="2" l="1"/>
  <c r="H84" i="2"/>
  <c r="F84" i="2" s="1"/>
  <c r="G84" i="2" s="1"/>
  <c r="J84" i="2"/>
  <c r="K84" i="2"/>
  <c r="B185" i="2"/>
  <c r="E185" i="2"/>
  <c r="D185" i="2"/>
  <c r="A186" i="2"/>
  <c r="C85" i="2" l="1"/>
  <c r="L85" i="2" s="1"/>
  <c r="E186" i="2"/>
  <c r="D186" i="2"/>
  <c r="B186" i="2"/>
  <c r="A187" i="2"/>
  <c r="I85" i="2" l="1"/>
  <c r="H85" i="2"/>
  <c r="F85" i="2" s="1"/>
  <c r="G85" i="2" s="1"/>
  <c r="K85" i="2"/>
  <c r="J85" i="2"/>
  <c r="E187" i="2"/>
  <c r="D187" i="2"/>
  <c r="B187" i="2"/>
  <c r="A188" i="2"/>
  <c r="C86" i="2" l="1"/>
  <c r="L86" i="2" s="1"/>
  <c r="B188" i="2"/>
  <c r="D188" i="2"/>
  <c r="E188" i="2"/>
  <c r="A189" i="2"/>
  <c r="I86" i="2" l="1"/>
  <c r="J86" i="2"/>
  <c r="H86" i="2"/>
  <c r="F86" i="2" s="1"/>
  <c r="G86" i="2" s="1"/>
  <c r="K86" i="2"/>
  <c r="E189" i="2"/>
  <c r="D189" i="2"/>
  <c r="B189" i="2"/>
  <c r="A190" i="2"/>
  <c r="C87" i="2" l="1"/>
  <c r="L87" i="2" s="1"/>
  <c r="E190" i="2"/>
  <c r="D190" i="2"/>
  <c r="B190" i="2"/>
  <c r="A191" i="2"/>
  <c r="H87" i="2" l="1"/>
  <c r="F87" i="2" s="1"/>
  <c r="G87" i="2" s="1"/>
  <c r="J87" i="2"/>
  <c r="I87" i="2"/>
  <c r="K87" i="2"/>
  <c r="D191" i="2"/>
  <c r="B191" i="2"/>
  <c r="E191" i="2"/>
  <c r="A192" i="2"/>
  <c r="C88" i="2" l="1"/>
  <c r="L88" i="2" s="1"/>
  <c r="E192" i="2"/>
  <c r="D192" i="2"/>
  <c r="B192" i="2"/>
  <c r="A193" i="2"/>
  <c r="H88" i="2" l="1"/>
  <c r="F88" i="2" s="1"/>
  <c r="G88" i="2" s="1"/>
  <c r="K88" i="2"/>
  <c r="J88" i="2"/>
  <c r="I88" i="2"/>
  <c r="B193" i="2"/>
  <c r="E193" i="2"/>
  <c r="D193" i="2"/>
  <c r="A194" i="2"/>
  <c r="C89" i="2" l="1"/>
  <c r="L89" i="2" s="1"/>
  <c r="E194" i="2"/>
  <c r="D194" i="2"/>
  <c r="B194" i="2"/>
  <c r="A195" i="2"/>
  <c r="J89" i="2" l="1"/>
  <c r="H89" i="2"/>
  <c r="F89" i="2" s="1"/>
  <c r="G89" i="2" s="1"/>
  <c r="K89" i="2"/>
  <c r="I89" i="2"/>
  <c r="E195" i="2"/>
  <c r="D195" i="2"/>
  <c r="B195" i="2"/>
  <c r="A196" i="2"/>
  <c r="C90" i="2" l="1"/>
  <c r="L90" i="2" s="1"/>
  <c r="D196" i="2"/>
  <c r="B196" i="2"/>
  <c r="E196" i="2"/>
  <c r="A197" i="2"/>
  <c r="K90" i="2" l="1"/>
  <c r="J90" i="2"/>
  <c r="H90" i="2"/>
  <c r="F90" i="2" s="1"/>
  <c r="G90" i="2" s="1"/>
  <c r="I90" i="2"/>
  <c r="B197" i="2"/>
  <c r="D197" i="2"/>
  <c r="E197" i="2"/>
  <c r="A198" i="2"/>
  <c r="C91" i="2" l="1"/>
  <c r="L91" i="2" s="1"/>
  <c r="E198" i="2"/>
  <c r="D198" i="2"/>
  <c r="B198" i="2"/>
  <c r="A199" i="2"/>
  <c r="J91" i="2" l="1"/>
  <c r="H91" i="2"/>
  <c r="F91" i="2" s="1"/>
  <c r="G91" i="2" s="1"/>
  <c r="K91" i="2"/>
  <c r="I91" i="2"/>
  <c r="E199" i="2"/>
  <c r="D199" i="2"/>
  <c r="B199" i="2"/>
  <c r="A200" i="2"/>
  <c r="C92" i="2" l="1"/>
  <c r="L92" i="2" s="1"/>
  <c r="D200" i="2"/>
  <c r="B200" i="2"/>
  <c r="E200" i="2"/>
  <c r="A201" i="2"/>
  <c r="K92" i="2" l="1"/>
  <c r="I92" i="2"/>
  <c r="J92" i="2"/>
  <c r="H92" i="2"/>
  <c r="F92" i="2" s="1"/>
  <c r="G92" i="2" s="1"/>
  <c r="E201" i="2"/>
  <c r="D201" i="2"/>
  <c r="B201" i="2"/>
  <c r="A202" i="2"/>
  <c r="C93" i="2" l="1"/>
  <c r="L93" i="2" s="1"/>
  <c r="B202" i="2"/>
  <c r="E202" i="2"/>
  <c r="D202" i="2"/>
  <c r="A203" i="2"/>
  <c r="H93" i="2" l="1"/>
  <c r="F93" i="2" s="1"/>
  <c r="G93" i="2" s="1"/>
  <c r="J93" i="2"/>
  <c r="I93" i="2"/>
  <c r="K93" i="2"/>
  <c r="E203" i="2"/>
  <c r="D203" i="2"/>
  <c r="B203" i="2"/>
  <c r="A204" i="2"/>
  <c r="C94" i="2" l="1"/>
  <c r="L94" i="2" s="1"/>
  <c r="E204" i="2"/>
  <c r="D204" i="2"/>
  <c r="B204" i="2"/>
  <c r="A205" i="2"/>
  <c r="J94" i="2" l="1"/>
  <c r="K94" i="2"/>
  <c r="H94" i="2"/>
  <c r="F94" i="2" s="1"/>
  <c r="G94" i="2" s="1"/>
  <c r="I94" i="2"/>
  <c r="B205" i="2"/>
  <c r="D205" i="2"/>
  <c r="E205" i="2"/>
  <c r="A206" i="2"/>
  <c r="C95" i="2" l="1"/>
  <c r="L95" i="2" s="1"/>
  <c r="E206" i="2"/>
  <c r="D206" i="2"/>
  <c r="B206" i="2"/>
  <c r="A207" i="2"/>
  <c r="J95" i="2" l="1"/>
  <c r="H95" i="2"/>
  <c r="F95" i="2" s="1"/>
  <c r="G95" i="2" s="1"/>
  <c r="I95" i="2"/>
  <c r="K95" i="2"/>
  <c r="E207" i="2"/>
  <c r="D207" i="2"/>
  <c r="B207" i="2"/>
  <c r="A208" i="2"/>
  <c r="C96" i="2" l="1"/>
  <c r="L96" i="2" s="1"/>
  <c r="D208" i="2"/>
  <c r="B208" i="2"/>
  <c r="E208" i="2"/>
  <c r="A209" i="2"/>
  <c r="J96" i="2" l="1"/>
  <c r="H96" i="2"/>
  <c r="F96" i="2" s="1"/>
  <c r="G96" i="2" s="1"/>
  <c r="I96" i="2"/>
  <c r="K96" i="2"/>
  <c r="E209" i="2"/>
  <c r="D209" i="2"/>
  <c r="B209" i="2"/>
  <c r="A210" i="2"/>
  <c r="C97" i="2" l="1"/>
  <c r="L97" i="2" s="1"/>
  <c r="B210" i="2"/>
  <c r="E210" i="2"/>
  <c r="D210" i="2"/>
  <c r="A211" i="2"/>
  <c r="K97" i="2" l="1"/>
  <c r="H97" i="2"/>
  <c r="F97" i="2" s="1"/>
  <c r="G97" i="2" s="1"/>
  <c r="J97" i="2"/>
  <c r="I97" i="2"/>
  <c r="E211" i="2"/>
  <c r="D211" i="2"/>
  <c r="B211" i="2"/>
  <c r="A212" i="2"/>
  <c r="C98" i="2" l="1"/>
  <c r="L98" i="2" s="1"/>
  <c r="E212" i="2"/>
  <c r="D212" i="2"/>
  <c r="B212" i="2"/>
  <c r="A213" i="2"/>
  <c r="J98" i="2" l="1"/>
  <c r="K98" i="2"/>
  <c r="I98" i="2"/>
  <c r="H98" i="2"/>
  <c r="F98" i="2" s="1"/>
  <c r="G98" i="2" s="1"/>
  <c r="B213" i="2"/>
  <c r="D213" i="2"/>
  <c r="E213" i="2"/>
  <c r="A214" i="2"/>
  <c r="C99" i="2" l="1"/>
  <c r="L99" i="2" s="1"/>
  <c r="E214" i="2"/>
  <c r="D214" i="2"/>
  <c r="B214" i="2"/>
  <c r="A215" i="2"/>
  <c r="K99" i="2" l="1"/>
  <c r="H99" i="2"/>
  <c r="F99" i="2" s="1"/>
  <c r="G99" i="2" s="1"/>
  <c r="J99" i="2"/>
  <c r="I99" i="2"/>
  <c r="E215" i="2"/>
  <c r="D215" i="2"/>
  <c r="B215" i="2"/>
  <c r="A216" i="2"/>
  <c r="C100" i="2" l="1"/>
  <c r="L100" i="2" s="1"/>
  <c r="D216" i="2"/>
  <c r="B216" i="2"/>
  <c r="E216" i="2"/>
  <c r="A217" i="2"/>
  <c r="J100" i="2" l="1"/>
  <c r="H100" i="2"/>
  <c r="B4" i="1" s="1"/>
  <c r="B13" i="1" s="1"/>
  <c r="K100" i="2"/>
  <c r="I100" i="2"/>
  <c r="E217" i="2"/>
  <c r="D217" i="2"/>
  <c r="B217" i="2"/>
  <c r="A218" i="2"/>
  <c r="F100" i="2" l="1"/>
  <c r="G100" i="2" s="1"/>
  <c r="C101" i="2"/>
  <c r="L101" i="2" s="1"/>
  <c r="B218" i="2"/>
  <c r="E218" i="2"/>
  <c r="D218" i="2"/>
  <c r="A219" i="2"/>
  <c r="J101" i="2" l="1"/>
  <c r="I101" i="2"/>
  <c r="K101" i="2"/>
  <c r="H101" i="2"/>
  <c r="F101" i="2" s="1"/>
  <c r="G101" i="2" s="1"/>
  <c r="E219" i="2"/>
  <c r="D219" i="2"/>
  <c r="B219" i="2"/>
  <c r="A220" i="2"/>
  <c r="C102" i="2" l="1"/>
  <c r="L102" i="2" s="1"/>
  <c r="E220" i="2"/>
  <c r="D220" i="2"/>
  <c r="B220" i="2"/>
  <c r="A221" i="2"/>
  <c r="J102" i="2" l="1"/>
  <c r="H102" i="2"/>
  <c r="F102" i="2" s="1"/>
  <c r="G102" i="2" s="1"/>
  <c r="K102" i="2"/>
  <c r="I102" i="2"/>
  <c r="B221" i="2"/>
  <c r="D221" i="2"/>
  <c r="E221" i="2"/>
  <c r="A222" i="2"/>
  <c r="C103" i="2" l="1"/>
  <c r="L103" i="2" s="1"/>
  <c r="E222" i="2"/>
  <c r="D222" i="2"/>
  <c r="B222" i="2"/>
  <c r="A223" i="2"/>
  <c r="H103" i="2" l="1"/>
  <c r="F103" i="2" s="1"/>
  <c r="G103" i="2" s="1"/>
  <c r="I103" i="2"/>
  <c r="J103" i="2"/>
  <c r="K103" i="2"/>
  <c r="E223" i="2"/>
  <c r="D223" i="2"/>
  <c r="B223" i="2"/>
  <c r="A224" i="2"/>
  <c r="C104" i="2" l="1"/>
  <c r="L104" i="2" s="1"/>
  <c r="D224" i="2"/>
  <c r="B224" i="2"/>
  <c r="E224" i="2"/>
  <c r="A225" i="2"/>
  <c r="K104" i="2" l="1"/>
  <c r="I104" i="2"/>
  <c r="J104" i="2"/>
  <c r="H104" i="2"/>
  <c r="F104" i="2" s="1"/>
  <c r="G104" i="2" s="1"/>
  <c r="E225" i="2"/>
  <c r="D225" i="2"/>
  <c r="B225" i="2"/>
  <c r="A226" i="2"/>
  <c r="C105" i="2" l="1"/>
  <c r="L105" i="2" s="1"/>
  <c r="D226" i="2"/>
  <c r="E226" i="2"/>
  <c r="B226" i="2"/>
  <c r="A227" i="2"/>
  <c r="J105" i="2" l="1"/>
  <c r="H105" i="2"/>
  <c r="F105" i="2" s="1"/>
  <c r="G105" i="2" s="1"/>
  <c r="K105" i="2"/>
  <c r="I105" i="2"/>
  <c r="D227" i="2"/>
  <c r="E227" i="2"/>
  <c r="B227" i="2"/>
  <c r="A228" i="2"/>
  <c r="C106" i="2" l="1"/>
  <c r="L106" i="2" s="1"/>
  <c r="B228" i="2"/>
  <c r="E228" i="2"/>
  <c r="D228" i="2"/>
  <c r="A229" i="2"/>
  <c r="I106" i="2" l="1"/>
  <c r="K106" i="2"/>
  <c r="J106" i="2"/>
  <c r="H106" i="2"/>
  <c r="F106" i="2" s="1"/>
  <c r="G106" i="2" s="1"/>
  <c r="E229" i="2"/>
  <c r="B229" i="2"/>
  <c r="D229" i="2"/>
  <c r="A230" i="2"/>
  <c r="C107" i="2" l="1"/>
  <c r="L107" i="2" s="1"/>
  <c r="E230" i="2"/>
  <c r="D230" i="2"/>
  <c r="B230" i="2"/>
  <c r="A231" i="2"/>
  <c r="K107" i="2" l="1"/>
  <c r="I107" i="2"/>
  <c r="J107" i="2"/>
  <c r="H107" i="2"/>
  <c r="F107" i="2" s="1"/>
  <c r="G107" i="2" s="1"/>
  <c r="D231" i="2"/>
  <c r="B231" i="2"/>
  <c r="E231" i="2"/>
  <c r="A232" i="2"/>
  <c r="C108" i="2" l="1"/>
  <c r="L108" i="2" s="1"/>
  <c r="E232" i="2"/>
  <c r="D232" i="2"/>
  <c r="B232" i="2"/>
  <c r="A233" i="2"/>
  <c r="J108" i="2" l="1"/>
  <c r="H108" i="2"/>
  <c r="F108" i="2" s="1"/>
  <c r="G108" i="2" s="1"/>
  <c r="K108" i="2"/>
  <c r="I108" i="2"/>
  <c r="D233" i="2"/>
  <c r="B233" i="2"/>
  <c r="E233" i="2"/>
  <c r="A234" i="2"/>
  <c r="C109" i="2" l="1"/>
  <c r="L109" i="2" s="1"/>
  <c r="E234" i="2"/>
  <c r="D234" i="2"/>
  <c r="B234" i="2"/>
  <c r="A235" i="2"/>
  <c r="H109" i="2" l="1"/>
  <c r="F109" i="2" s="1"/>
  <c r="G109" i="2" s="1"/>
  <c r="I109" i="2"/>
  <c r="J109" i="2"/>
  <c r="K109" i="2"/>
  <c r="B235" i="2"/>
  <c r="D235" i="2"/>
  <c r="E235" i="2"/>
  <c r="A236" i="2"/>
  <c r="C110" i="2" l="1"/>
  <c r="L110" i="2" s="1"/>
  <c r="E236" i="2"/>
  <c r="B236" i="2"/>
  <c r="D236" i="2"/>
  <c r="A237" i="2"/>
  <c r="J110" i="2" l="1"/>
  <c r="I110" i="2"/>
  <c r="H110" i="2"/>
  <c r="F110" i="2" s="1"/>
  <c r="G110" i="2" s="1"/>
  <c r="K110" i="2"/>
  <c r="E237" i="2"/>
  <c r="D237" i="2"/>
  <c r="B237" i="2"/>
  <c r="A238" i="2"/>
  <c r="C111" i="2" l="1"/>
  <c r="L111" i="2" s="1"/>
  <c r="E238" i="2"/>
  <c r="D238" i="2"/>
  <c r="B238" i="2"/>
  <c r="A239" i="2"/>
  <c r="K111" i="2" l="1"/>
  <c r="I111" i="2"/>
  <c r="J111" i="2"/>
  <c r="H111" i="2"/>
  <c r="F111" i="2" s="1"/>
  <c r="G111" i="2" s="1"/>
  <c r="D239" i="2"/>
  <c r="B239" i="2"/>
  <c r="E239" i="2"/>
  <c r="A240" i="2"/>
  <c r="C112" i="2" l="1"/>
  <c r="L112" i="2" s="1"/>
  <c r="E240" i="2"/>
  <c r="D240" i="2"/>
  <c r="B240" i="2"/>
  <c r="A241" i="2"/>
  <c r="K112" i="2" l="1"/>
  <c r="H112" i="2"/>
  <c r="F112" i="2" s="1"/>
  <c r="G112" i="2" s="1"/>
  <c r="J112" i="2"/>
  <c r="I112" i="2"/>
  <c r="D241" i="2"/>
  <c r="B241" i="2"/>
  <c r="E241" i="2"/>
  <c r="A242" i="2"/>
  <c r="C113" i="2" l="1"/>
  <c r="L113" i="2" s="1"/>
  <c r="E242" i="2"/>
  <c r="D242" i="2"/>
  <c r="B242" i="2"/>
  <c r="A243" i="2"/>
  <c r="I113" i="2" l="1"/>
  <c r="J113" i="2"/>
  <c r="K113" i="2"/>
  <c r="H113" i="2"/>
  <c r="F113" i="2" s="1"/>
  <c r="G113" i="2" s="1"/>
  <c r="B243" i="2"/>
  <c r="D243" i="2"/>
  <c r="E243" i="2"/>
  <c r="A244" i="2"/>
  <c r="C114" i="2" l="1"/>
  <c r="L114" i="2" s="1"/>
  <c r="E244" i="2"/>
  <c r="B244" i="2"/>
  <c r="D244" i="2"/>
  <c r="A245" i="2"/>
  <c r="J114" i="2" l="1"/>
  <c r="H114" i="2"/>
  <c r="F114" i="2" s="1"/>
  <c r="G114" i="2" s="1"/>
  <c r="K114" i="2"/>
  <c r="I114" i="2"/>
  <c r="E245" i="2"/>
  <c r="D245" i="2"/>
  <c r="B245" i="2"/>
  <c r="A246" i="2"/>
  <c r="C115" i="2" l="1"/>
  <c r="L115" i="2" s="1"/>
  <c r="E246" i="2"/>
  <c r="D246" i="2"/>
  <c r="B246" i="2"/>
  <c r="A247" i="2"/>
  <c r="J115" i="2" l="1"/>
  <c r="H115" i="2"/>
  <c r="F115" i="2" s="1"/>
  <c r="G115" i="2" s="1"/>
  <c r="I115" i="2"/>
  <c r="K115" i="2"/>
  <c r="D247" i="2"/>
  <c r="B247" i="2"/>
  <c r="E247" i="2"/>
  <c r="A248" i="2"/>
  <c r="C116" i="2" l="1"/>
  <c r="L116" i="2" s="1"/>
  <c r="E248" i="2"/>
  <c r="D248" i="2"/>
  <c r="B248" i="2"/>
  <c r="A249" i="2"/>
  <c r="J116" i="2" l="1"/>
  <c r="H116" i="2"/>
  <c r="F116" i="2" s="1"/>
  <c r="G116" i="2" s="1"/>
  <c r="K116" i="2"/>
  <c r="I116" i="2"/>
  <c r="D249" i="2"/>
  <c r="B249" i="2"/>
  <c r="E249" i="2"/>
  <c r="A250" i="2"/>
  <c r="C117" i="2" l="1"/>
  <c r="L117" i="2" s="1"/>
  <c r="E250" i="2"/>
  <c r="D250" i="2"/>
  <c r="B250" i="2"/>
  <c r="A251" i="2"/>
  <c r="I117" i="2" l="1"/>
  <c r="K117" i="2"/>
  <c r="H117" i="2"/>
  <c r="F117" i="2" s="1"/>
  <c r="G117" i="2" s="1"/>
  <c r="J117" i="2"/>
  <c r="B251" i="2"/>
  <c r="D251" i="2"/>
  <c r="E251" i="2"/>
  <c r="A252" i="2"/>
  <c r="C118" i="2" l="1"/>
  <c r="L118" i="2" s="1"/>
  <c r="E252" i="2"/>
  <c r="B252" i="2"/>
  <c r="D252" i="2"/>
  <c r="A253" i="2"/>
  <c r="J118" i="2" l="1"/>
  <c r="H118" i="2"/>
  <c r="F118" i="2" s="1"/>
  <c r="G118" i="2" s="1"/>
  <c r="I118" i="2"/>
  <c r="K118" i="2"/>
  <c r="E253" i="2"/>
  <c r="D253" i="2"/>
  <c r="B253" i="2"/>
  <c r="A254" i="2"/>
  <c r="C119" i="2" l="1"/>
  <c r="L119" i="2" s="1"/>
  <c r="E254" i="2"/>
  <c r="D254" i="2"/>
  <c r="B254" i="2"/>
  <c r="A255" i="2"/>
  <c r="J119" i="2" l="1"/>
  <c r="H119" i="2"/>
  <c r="F119" i="2" s="1"/>
  <c r="G119" i="2" s="1"/>
  <c r="I119" i="2"/>
  <c r="K119" i="2"/>
  <c r="D255" i="2"/>
  <c r="B255" i="2"/>
  <c r="E255" i="2"/>
  <c r="A256" i="2"/>
  <c r="C120" i="2" l="1"/>
  <c r="L120" i="2" s="1"/>
  <c r="E256" i="2"/>
  <c r="D256" i="2"/>
  <c r="B256" i="2"/>
  <c r="A257" i="2"/>
  <c r="J120" i="2" l="1"/>
  <c r="H120" i="2"/>
  <c r="F120" i="2" s="1"/>
  <c r="G120" i="2" s="1"/>
  <c r="K120" i="2"/>
  <c r="I120" i="2"/>
  <c r="D257" i="2"/>
  <c r="B257" i="2"/>
  <c r="E257" i="2"/>
  <c r="A258" i="2"/>
  <c r="C121" i="2" l="1"/>
  <c r="L121" i="2" s="1"/>
  <c r="E258" i="2"/>
  <c r="D258" i="2"/>
  <c r="B258" i="2"/>
  <c r="A259" i="2"/>
  <c r="K121" i="2" l="1"/>
  <c r="H121" i="2"/>
  <c r="F121" i="2" s="1"/>
  <c r="G121" i="2" s="1"/>
  <c r="I121" i="2"/>
  <c r="J121" i="2"/>
  <c r="B259" i="2"/>
  <c r="D259" i="2"/>
  <c r="E259" i="2"/>
  <c r="A260" i="2"/>
  <c r="C122" i="2" l="1"/>
  <c r="L122" i="2" s="1"/>
  <c r="B260" i="2"/>
  <c r="E260" i="2"/>
  <c r="D260" i="2"/>
  <c r="A261" i="2"/>
  <c r="K122" i="2" l="1"/>
  <c r="H122" i="2"/>
  <c r="F122" i="2" s="1"/>
  <c r="G122" i="2" s="1"/>
  <c r="I122" i="2"/>
  <c r="J122" i="2"/>
  <c r="E261" i="2"/>
  <c r="B261" i="2"/>
  <c r="D261" i="2"/>
  <c r="A262" i="2"/>
  <c r="C123" i="2" l="1"/>
  <c r="L123" i="2" s="1"/>
  <c r="D262" i="2"/>
  <c r="E262" i="2"/>
  <c r="B262" i="2"/>
  <c r="A263" i="2"/>
  <c r="K123" i="2" l="1"/>
  <c r="J123" i="2"/>
  <c r="H123" i="2"/>
  <c r="F123" i="2" s="1"/>
  <c r="G123" i="2" s="1"/>
  <c r="I123" i="2"/>
  <c r="D263" i="2"/>
  <c r="E263" i="2"/>
  <c r="B263" i="2"/>
  <c r="A264" i="2"/>
  <c r="C124" i="2" l="1"/>
  <c r="L124" i="2" s="1"/>
  <c r="B264" i="2"/>
  <c r="D264" i="2"/>
  <c r="E264" i="2"/>
  <c r="A265" i="2"/>
  <c r="K124" i="2" l="1"/>
  <c r="H124" i="2"/>
  <c r="F124" i="2" s="1"/>
  <c r="G124" i="2" s="1"/>
  <c r="J124" i="2"/>
  <c r="I124" i="2"/>
  <c r="E265" i="2"/>
  <c r="B265" i="2"/>
  <c r="D265" i="2"/>
  <c r="A266" i="2"/>
  <c r="C125" i="2" l="1"/>
  <c r="L125" i="2" s="1"/>
  <c r="E266" i="2"/>
  <c r="D266" i="2"/>
  <c r="B266" i="2"/>
  <c r="A267" i="2"/>
  <c r="J125" i="2" l="1"/>
  <c r="K125" i="2"/>
  <c r="H125" i="2"/>
  <c r="F125" i="2" s="1"/>
  <c r="G125" i="2" s="1"/>
  <c r="I125" i="2"/>
  <c r="D267" i="2"/>
  <c r="B267" i="2"/>
  <c r="E267" i="2"/>
  <c r="A268" i="2"/>
  <c r="C126" i="2" l="1"/>
  <c r="L126" i="2" s="1"/>
  <c r="B268" i="2"/>
  <c r="E268" i="2"/>
  <c r="D268" i="2"/>
  <c r="A269" i="2"/>
  <c r="H126" i="2" l="1"/>
  <c r="F126" i="2" s="1"/>
  <c r="G126" i="2" s="1"/>
  <c r="I126" i="2"/>
  <c r="J126" i="2"/>
  <c r="K126" i="2"/>
  <c r="E269" i="2"/>
  <c r="B269" i="2"/>
  <c r="D269" i="2"/>
  <c r="A270" i="2"/>
  <c r="C127" i="2" l="1"/>
  <c r="L127" i="2" s="1"/>
  <c r="D270" i="2"/>
  <c r="E270" i="2"/>
  <c r="B270" i="2"/>
  <c r="A271" i="2"/>
  <c r="J127" i="2" l="1"/>
  <c r="H127" i="2"/>
  <c r="F127" i="2" s="1"/>
  <c r="G127" i="2" s="1"/>
  <c r="K127" i="2"/>
  <c r="I127" i="2"/>
  <c r="D271" i="2"/>
  <c r="E271" i="2"/>
  <c r="B271" i="2"/>
  <c r="A272" i="2"/>
  <c r="C128" i="2" l="1"/>
  <c r="L128" i="2" s="1"/>
  <c r="B272" i="2"/>
  <c r="D272" i="2"/>
  <c r="E272" i="2"/>
  <c r="A273" i="2"/>
  <c r="J128" i="2" l="1"/>
  <c r="I128" i="2"/>
  <c r="H128" i="2"/>
  <c r="F128" i="2" s="1"/>
  <c r="G128" i="2" s="1"/>
  <c r="K128" i="2"/>
  <c r="B273" i="2"/>
  <c r="E273" i="2"/>
  <c r="D273" i="2"/>
  <c r="A274" i="2"/>
  <c r="C129" i="2" l="1"/>
  <c r="L129" i="2" s="1"/>
  <c r="E274" i="2"/>
  <c r="B274" i="2"/>
  <c r="D274" i="2"/>
  <c r="A275" i="2"/>
  <c r="J129" i="2" l="1"/>
  <c r="H129" i="2"/>
  <c r="F129" i="2" s="1"/>
  <c r="G129" i="2" s="1"/>
  <c r="K129" i="2"/>
  <c r="I129" i="2"/>
  <c r="D275" i="2"/>
  <c r="E275" i="2"/>
  <c r="B275" i="2"/>
  <c r="A276" i="2"/>
  <c r="C130" i="2" l="1"/>
  <c r="L130" i="2" s="1"/>
  <c r="E276" i="2"/>
  <c r="D276" i="2"/>
  <c r="B276" i="2"/>
  <c r="A277" i="2"/>
  <c r="K130" i="2" l="1"/>
  <c r="H130" i="2"/>
  <c r="F130" i="2" s="1"/>
  <c r="G130" i="2" s="1"/>
  <c r="J130" i="2"/>
  <c r="I130" i="2"/>
  <c r="B277" i="2"/>
  <c r="D277" i="2"/>
  <c r="E277" i="2"/>
  <c r="A278" i="2"/>
  <c r="C131" i="2" l="1"/>
  <c r="L131" i="2" s="1"/>
  <c r="E278" i="2"/>
  <c r="B278" i="2"/>
  <c r="D278" i="2"/>
  <c r="A279" i="2"/>
  <c r="H131" i="2" l="1"/>
  <c r="F131" i="2" s="1"/>
  <c r="G131" i="2" s="1"/>
  <c r="K131" i="2"/>
  <c r="I131" i="2"/>
  <c r="J131" i="2"/>
  <c r="E279" i="2"/>
  <c r="D279" i="2"/>
  <c r="B279" i="2"/>
  <c r="A280" i="2"/>
  <c r="C132" i="2" l="1"/>
  <c r="L132" i="2" s="1"/>
  <c r="E280" i="2"/>
  <c r="D280" i="2"/>
  <c r="B280" i="2"/>
  <c r="A281" i="2"/>
  <c r="K132" i="2" l="1"/>
  <c r="H132" i="2"/>
  <c r="F132" i="2" s="1"/>
  <c r="G132" i="2" s="1"/>
  <c r="J132" i="2"/>
  <c r="I132" i="2"/>
  <c r="D281" i="2"/>
  <c r="B281" i="2"/>
  <c r="E281" i="2"/>
  <c r="A282" i="2"/>
  <c r="C133" i="2" l="1"/>
  <c r="L133" i="2" s="1"/>
  <c r="E282" i="2"/>
  <c r="B282" i="2"/>
  <c r="D282" i="2"/>
  <c r="A283" i="2"/>
  <c r="J133" i="2" l="1"/>
  <c r="H133" i="2"/>
  <c r="F133" i="2" s="1"/>
  <c r="G133" i="2" s="1"/>
  <c r="K133" i="2"/>
  <c r="I133" i="2"/>
  <c r="D283" i="2"/>
  <c r="B283" i="2"/>
  <c r="E283" i="2"/>
  <c r="A284" i="2"/>
  <c r="C134" i="2" l="1"/>
  <c r="L134" i="2" s="1"/>
  <c r="E284" i="2"/>
  <c r="D284" i="2"/>
  <c r="B284" i="2"/>
  <c r="A285" i="2"/>
  <c r="J134" i="2" l="1"/>
  <c r="I134" i="2"/>
  <c r="K134" i="2"/>
  <c r="H134" i="2"/>
  <c r="F134" i="2" s="1"/>
  <c r="G134" i="2" s="1"/>
  <c r="B285" i="2"/>
  <c r="D285" i="2"/>
  <c r="E285" i="2"/>
  <c r="A286" i="2"/>
  <c r="C135" i="2" l="1"/>
  <c r="L135" i="2" s="1"/>
  <c r="E286" i="2"/>
  <c r="B286" i="2"/>
  <c r="D286" i="2"/>
  <c r="A287" i="2"/>
  <c r="J135" i="2" l="1"/>
  <c r="H135" i="2"/>
  <c r="F135" i="2" s="1"/>
  <c r="G135" i="2" s="1"/>
  <c r="K135" i="2"/>
  <c r="I135" i="2"/>
  <c r="E287" i="2"/>
  <c r="D287" i="2"/>
  <c r="B287" i="2"/>
  <c r="A288" i="2"/>
  <c r="C136" i="2" l="1"/>
  <c r="L136" i="2" s="1"/>
  <c r="E288" i="2"/>
  <c r="D288" i="2"/>
  <c r="B288" i="2"/>
  <c r="A289" i="2"/>
  <c r="J136" i="2" l="1"/>
  <c r="H136" i="2"/>
  <c r="F136" i="2" s="1"/>
  <c r="G136" i="2" s="1"/>
  <c r="K136" i="2"/>
  <c r="I136" i="2"/>
  <c r="D289" i="2"/>
  <c r="B289" i="2"/>
  <c r="E289" i="2"/>
  <c r="A290" i="2"/>
  <c r="C137" i="2" l="1"/>
  <c r="L137" i="2" s="1"/>
  <c r="B290" i="2"/>
  <c r="D290" i="2"/>
  <c r="E290" i="2"/>
  <c r="A291" i="2"/>
  <c r="K137" i="2" l="1"/>
  <c r="H137" i="2"/>
  <c r="F137" i="2" s="1"/>
  <c r="G137" i="2" s="1"/>
  <c r="I137" i="2"/>
  <c r="J137" i="2"/>
  <c r="E291" i="2"/>
  <c r="B291" i="2"/>
  <c r="D291" i="2"/>
  <c r="A292" i="2"/>
  <c r="C138" i="2" l="1"/>
  <c r="L138" i="2" s="1"/>
  <c r="E292" i="2"/>
  <c r="D292" i="2"/>
  <c r="B292" i="2"/>
  <c r="A293" i="2"/>
  <c r="J138" i="2" l="1"/>
  <c r="H138" i="2"/>
  <c r="F138" i="2" s="1"/>
  <c r="G138" i="2" s="1"/>
  <c r="K138" i="2"/>
  <c r="I138" i="2"/>
  <c r="E293" i="2"/>
  <c r="B293" i="2"/>
  <c r="D293" i="2"/>
  <c r="A294" i="2"/>
  <c r="C139" i="2" l="1"/>
  <c r="L139" i="2" s="1"/>
  <c r="D294" i="2"/>
  <c r="B294" i="2"/>
  <c r="E294" i="2"/>
  <c r="A295" i="2"/>
  <c r="H139" i="2" l="1"/>
  <c r="F139" i="2" s="1"/>
  <c r="G139" i="2" s="1"/>
  <c r="I139" i="2"/>
  <c r="K139" i="2"/>
  <c r="J139" i="2"/>
  <c r="E295" i="2"/>
  <c r="B295" i="2"/>
  <c r="D295" i="2"/>
  <c r="A296" i="2"/>
  <c r="C140" i="2" l="1"/>
  <c r="L140" i="2" s="1"/>
  <c r="D296" i="2"/>
  <c r="B296" i="2"/>
  <c r="E296" i="2"/>
  <c r="A297" i="2"/>
  <c r="H140" i="2" l="1"/>
  <c r="F140" i="2" s="1"/>
  <c r="G140" i="2" s="1"/>
  <c r="I140" i="2"/>
  <c r="J140" i="2"/>
  <c r="K140" i="2"/>
  <c r="E297" i="2"/>
  <c r="D297" i="2"/>
  <c r="B297" i="2"/>
  <c r="A298" i="2"/>
  <c r="C141" i="2" l="1"/>
  <c r="L141" i="2" s="1"/>
  <c r="B298" i="2"/>
  <c r="D298" i="2"/>
  <c r="E298" i="2"/>
  <c r="A299" i="2"/>
  <c r="J141" i="2" l="1"/>
  <c r="I141" i="2"/>
  <c r="H141" i="2"/>
  <c r="F141" i="2" s="1"/>
  <c r="G141" i="2" s="1"/>
  <c r="K141" i="2"/>
  <c r="E299" i="2"/>
  <c r="B299" i="2"/>
  <c r="D299" i="2"/>
  <c r="A300" i="2"/>
  <c r="C142" i="2" l="1"/>
  <c r="L142" i="2" s="1"/>
  <c r="E300" i="2"/>
  <c r="D300" i="2"/>
  <c r="B300" i="2"/>
  <c r="A301" i="2"/>
  <c r="H142" i="2" l="1"/>
  <c r="F142" i="2" s="1"/>
  <c r="G142" i="2" s="1"/>
  <c r="J142" i="2"/>
  <c r="I142" i="2"/>
  <c r="K142" i="2"/>
  <c r="E301" i="2"/>
  <c r="D301" i="2"/>
  <c r="B301" i="2"/>
  <c r="A302" i="2"/>
  <c r="C143" i="2" l="1"/>
  <c r="L143" i="2" s="1"/>
  <c r="D302" i="2"/>
  <c r="B302" i="2"/>
  <c r="E302" i="2"/>
  <c r="A303" i="2"/>
  <c r="H143" i="2" l="1"/>
  <c r="F143" i="2" s="1"/>
  <c r="G143" i="2" s="1"/>
  <c r="I143" i="2"/>
  <c r="J143" i="2"/>
  <c r="K143" i="2"/>
  <c r="E303" i="2"/>
  <c r="D303" i="2"/>
  <c r="B303" i="2"/>
  <c r="A304" i="2"/>
  <c r="C144" i="2" l="1"/>
  <c r="L144" i="2" s="1"/>
  <c r="B304" i="2"/>
  <c r="E304" i="2"/>
  <c r="D304" i="2"/>
  <c r="A305" i="2"/>
  <c r="H144" i="2" l="1"/>
  <c r="F144" i="2" s="1"/>
  <c r="G144" i="2" s="1"/>
  <c r="I144" i="2"/>
  <c r="K144" i="2"/>
  <c r="J144" i="2"/>
  <c r="E305" i="2"/>
  <c r="B305" i="2"/>
  <c r="D305" i="2"/>
  <c r="A306" i="2"/>
  <c r="C145" i="2" l="1"/>
  <c r="L145" i="2" s="1"/>
  <c r="D306" i="2"/>
  <c r="E306" i="2"/>
  <c r="B306" i="2"/>
  <c r="A307" i="2"/>
  <c r="J145" i="2" l="1"/>
  <c r="I145" i="2"/>
  <c r="K145" i="2"/>
  <c r="H145" i="2"/>
  <c r="F145" i="2" s="1"/>
  <c r="G145" i="2" s="1"/>
  <c r="E307" i="2"/>
  <c r="D307" i="2"/>
  <c r="B307" i="2"/>
  <c r="A308" i="2"/>
  <c r="C146" i="2" l="1"/>
  <c r="L146" i="2" s="1"/>
  <c r="B308" i="2"/>
  <c r="D308" i="2"/>
  <c r="E308" i="2"/>
  <c r="A309" i="2"/>
  <c r="K146" i="2" l="1"/>
  <c r="J146" i="2"/>
  <c r="I146" i="2"/>
  <c r="H146" i="2"/>
  <c r="F146" i="2" s="1"/>
  <c r="G146" i="2" s="1"/>
  <c r="E309" i="2"/>
  <c r="B309" i="2"/>
  <c r="D309" i="2"/>
  <c r="A310" i="2"/>
  <c r="C147" i="2" l="1"/>
  <c r="L147" i="2" s="1"/>
  <c r="E310" i="2"/>
  <c r="D310" i="2"/>
  <c r="B310" i="2"/>
  <c r="A311" i="2"/>
  <c r="K147" i="2" l="1"/>
  <c r="H147" i="2"/>
  <c r="F147" i="2" s="1"/>
  <c r="G147" i="2" s="1"/>
  <c r="I147" i="2"/>
  <c r="J147" i="2"/>
  <c r="E311" i="2"/>
  <c r="B311" i="2"/>
  <c r="D311" i="2"/>
  <c r="A312" i="2"/>
  <c r="C148" i="2" l="1"/>
  <c r="L148" i="2" s="1"/>
  <c r="D312" i="2"/>
  <c r="B312" i="2"/>
  <c r="E312" i="2"/>
  <c r="A313" i="2"/>
  <c r="H148" i="2" l="1"/>
  <c r="F148" i="2" s="1"/>
  <c r="G148" i="2" s="1"/>
  <c r="I148" i="2"/>
  <c r="K148" i="2"/>
  <c r="J148" i="2"/>
  <c r="E313" i="2"/>
  <c r="D313" i="2"/>
  <c r="B313" i="2"/>
  <c r="A314" i="2"/>
  <c r="C149" i="2" l="1"/>
  <c r="L149" i="2" s="1"/>
  <c r="D314" i="2"/>
  <c r="B314" i="2"/>
  <c r="E314" i="2"/>
  <c r="A315" i="2"/>
  <c r="K149" i="2" l="1"/>
  <c r="J149" i="2"/>
  <c r="H149" i="2"/>
  <c r="F149" i="2" s="1"/>
  <c r="G149" i="2" s="1"/>
  <c r="I149" i="2"/>
  <c r="E315" i="2"/>
  <c r="D315" i="2"/>
  <c r="B315" i="2"/>
  <c r="A316" i="2"/>
  <c r="C150" i="2" l="1"/>
  <c r="L150" i="2" s="1"/>
  <c r="B316" i="2"/>
  <c r="D316" i="2"/>
  <c r="E316" i="2"/>
  <c r="A317" i="2"/>
  <c r="J150" i="2" l="1"/>
  <c r="I150" i="2"/>
  <c r="K150" i="2"/>
  <c r="H150" i="2"/>
  <c r="F150" i="2" s="1"/>
  <c r="G150" i="2" s="1"/>
  <c r="E317" i="2"/>
  <c r="B317" i="2"/>
  <c r="D317" i="2"/>
  <c r="A318" i="2"/>
  <c r="C151" i="2" l="1"/>
  <c r="L151" i="2" s="1"/>
  <c r="B318" i="2"/>
  <c r="E318" i="2"/>
  <c r="D318" i="2"/>
  <c r="A319" i="2"/>
  <c r="J151" i="2" l="1"/>
  <c r="I151" i="2"/>
  <c r="K151" i="2"/>
  <c r="H151" i="2"/>
  <c r="F151" i="2" s="1"/>
  <c r="G151" i="2" s="1"/>
  <c r="E319" i="2"/>
  <c r="B319" i="2"/>
  <c r="D319" i="2"/>
  <c r="A320" i="2"/>
  <c r="C152" i="2" l="1"/>
  <c r="L152" i="2" s="1"/>
  <c r="D320" i="2"/>
  <c r="B320" i="2"/>
  <c r="E320" i="2"/>
  <c r="A321" i="2"/>
  <c r="J152" i="2" l="1"/>
  <c r="H152" i="2"/>
  <c r="F152" i="2" s="1"/>
  <c r="G152" i="2" s="1"/>
  <c r="K152" i="2"/>
  <c r="I152" i="2"/>
  <c r="E321" i="2"/>
  <c r="D321" i="2"/>
  <c r="B321" i="2"/>
  <c r="A322" i="2"/>
  <c r="C153" i="2" l="1"/>
  <c r="L153" i="2" s="1"/>
  <c r="B322" i="2"/>
  <c r="D322" i="2"/>
  <c r="E322" i="2"/>
  <c r="A323" i="2"/>
  <c r="H153" i="2" l="1"/>
  <c r="F153" i="2" s="1"/>
  <c r="G153" i="2" s="1"/>
  <c r="J153" i="2"/>
  <c r="K153" i="2"/>
  <c r="I153" i="2"/>
  <c r="E323" i="2"/>
  <c r="B323" i="2"/>
  <c r="D323" i="2"/>
  <c r="A324" i="2"/>
  <c r="C154" i="2" l="1"/>
  <c r="L154" i="2" s="1"/>
  <c r="E324" i="2"/>
  <c r="D324" i="2"/>
  <c r="B324" i="2"/>
  <c r="A325" i="2"/>
  <c r="J154" i="2" l="1"/>
  <c r="H154" i="2"/>
  <c r="F154" i="2" s="1"/>
  <c r="G154" i="2" s="1"/>
  <c r="K154" i="2"/>
  <c r="I154" i="2"/>
  <c r="E325" i="2"/>
  <c r="D325" i="2"/>
  <c r="B325" i="2"/>
  <c r="A326" i="2"/>
  <c r="C155" i="2" l="1"/>
  <c r="L155" i="2" s="1"/>
  <c r="D326" i="2"/>
  <c r="B326" i="2"/>
  <c r="E326" i="2"/>
  <c r="A327" i="2"/>
  <c r="K155" i="2" l="1"/>
  <c r="J155" i="2"/>
  <c r="H155" i="2"/>
  <c r="F155" i="2" s="1"/>
  <c r="G155" i="2" s="1"/>
  <c r="I155" i="2"/>
  <c r="E327" i="2"/>
  <c r="D327" i="2"/>
  <c r="B327" i="2"/>
  <c r="A328" i="2"/>
  <c r="C156" i="2" l="1"/>
  <c r="L156" i="2" s="1"/>
  <c r="D328" i="2"/>
  <c r="B328" i="2"/>
  <c r="E328" i="2"/>
  <c r="A329" i="2"/>
  <c r="J156" i="2" l="1"/>
  <c r="K156" i="2"/>
  <c r="H156" i="2"/>
  <c r="F156" i="2" s="1"/>
  <c r="G156" i="2" s="1"/>
  <c r="I156" i="2"/>
  <c r="E329" i="2"/>
  <c r="D329" i="2"/>
  <c r="B329" i="2"/>
  <c r="A330" i="2"/>
  <c r="C157" i="2" l="1"/>
  <c r="L157" i="2" s="1"/>
  <c r="B330" i="2"/>
  <c r="D330" i="2"/>
  <c r="E330" i="2"/>
  <c r="A331" i="2"/>
  <c r="J157" i="2" l="1"/>
  <c r="H157" i="2"/>
  <c r="F157" i="2" s="1"/>
  <c r="G157" i="2" s="1"/>
  <c r="K157" i="2"/>
  <c r="I157" i="2"/>
  <c r="E331" i="2"/>
  <c r="B331" i="2"/>
  <c r="D331" i="2"/>
  <c r="A332" i="2"/>
  <c r="C158" i="2" l="1"/>
  <c r="L158" i="2" s="1"/>
  <c r="E332" i="2"/>
  <c r="D332" i="2"/>
  <c r="B332" i="2"/>
  <c r="A333" i="2"/>
  <c r="J158" i="2" l="1"/>
  <c r="I158" i="2"/>
  <c r="K158" i="2"/>
  <c r="H158" i="2"/>
  <c r="F158" i="2" s="1"/>
  <c r="G158" i="2" s="1"/>
  <c r="D333" i="2"/>
  <c r="E333" i="2"/>
  <c r="B333" i="2"/>
  <c r="A334" i="2"/>
  <c r="C159" i="2" l="1"/>
  <c r="L159" i="2" s="1"/>
  <c r="B334" i="2"/>
  <c r="D334" i="2"/>
  <c r="E334" i="2"/>
  <c r="A335" i="2"/>
  <c r="K159" i="2" l="1"/>
  <c r="I159" i="2"/>
  <c r="J159" i="2"/>
  <c r="H159" i="2"/>
  <c r="F159" i="2" s="1"/>
  <c r="G159" i="2" s="1"/>
  <c r="E335" i="2"/>
  <c r="D335" i="2"/>
  <c r="B335" i="2"/>
  <c r="A336" i="2"/>
  <c r="C160" i="2" l="1"/>
  <c r="L160" i="2" s="1"/>
  <c r="D336" i="2"/>
  <c r="B336" i="2"/>
  <c r="E336" i="2"/>
  <c r="A337" i="2"/>
  <c r="K160" i="2" l="1"/>
  <c r="H160" i="2"/>
  <c r="F160" i="2" s="1"/>
  <c r="G160" i="2" s="1"/>
  <c r="J160" i="2"/>
  <c r="I160" i="2"/>
  <c r="B337" i="2"/>
  <c r="E337" i="2"/>
  <c r="D337" i="2"/>
  <c r="A338" i="2"/>
  <c r="C161" i="2" l="1"/>
  <c r="L161" i="2" s="1"/>
  <c r="E338" i="2"/>
  <c r="D338" i="2"/>
  <c r="B338" i="2"/>
  <c r="A339" i="2"/>
  <c r="H161" i="2" l="1"/>
  <c r="F161" i="2" s="1"/>
  <c r="G161" i="2" s="1"/>
  <c r="I161" i="2"/>
  <c r="K161" i="2"/>
  <c r="J161" i="2"/>
  <c r="E339" i="2"/>
  <c r="B339" i="2"/>
  <c r="D339" i="2"/>
  <c r="A340" i="2"/>
  <c r="C162" i="2" l="1"/>
  <c r="L162" i="2" s="1"/>
  <c r="D340" i="2"/>
  <c r="B340" i="2"/>
  <c r="E340" i="2"/>
  <c r="A341" i="2"/>
  <c r="J162" i="2" l="1"/>
  <c r="I162" i="2"/>
  <c r="H162" i="2"/>
  <c r="F162" i="2" s="1"/>
  <c r="G162" i="2" s="1"/>
  <c r="K162" i="2"/>
  <c r="E341" i="2"/>
  <c r="B341" i="2"/>
  <c r="D341" i="2"/>
  <c r="A342" i="2"/>
  <c r="C163" i="2" l="1"/>
  <c r="L163" i="2" s="1"/>
  <c r="B342" i="2"/>
  <c r="D342" i="2"/>
  <c r="E342" i="2"/>
  <c r="A343" i="2"/>
  <c r="K163" i="2" l="1"/>
  <c r="J163" i="2"/>
  <c r="I163" i="2"/>
  <c r="H163" i="2"/>
  <c r="F163" i="2" s="1"/>
  <c r="G163" i="2" s="1"/>
  <c r="E343" i="2"/>
  <c r="D343" i="2"/>
  <c r="B343" i="2"/>
  <c r="A344" i="2"/>
  <c r="C164" i="2" l="1"/>
  <c r="L164" i="2" s="1"/>
  <c r="D344" i="2"/>
  <c r="B344" i="2"/>
  <c r="E344" i="2"/>
  <c r="A345" i="2"/>
  <c r="J164" i="2" l="1"/>
  <c r="H164" i="2"/>
  <c r="F164" i="2" s="1"/>
  <c r="G164" i="2" s="1"/>
  <c r="K164" i="2"/>
  <c r="I164" i="2"/>
  <c r="B345" i="2"/>
  <c r="E345" i="2"/>
  <c r="D345" i="2"/>
  <c r="A346" i="2"/>
  <c r="C165" i="2" l="1"/>
  <c r="L165" i="2" s="1"/>
  <c r="E346" i="2"/>
  <c r="D346" i="2"/>
  <c r="B346" i="2"/>
  <c r="A347" i="2"/>
  <c r="H165" i="2" l="1"/>
  <c r="F165" i="2" s="1"/>
  <c r="G165" i="2" s="1"/>
  <c r="I165" i="2"/>
  <c r="K165" i="2"/>
  <c r="J165" i="2"/>
  <c r="E347" i="2"/>
  <c r="D347" i="2"/>
  <c r="B347" i="2"/>
  <c r="A348" i="2"/>
  <c r="C166" i="2" l="1"/>
  <c r="L166" i="2" s="1"/>
  <c r="D348" i="2"/>
  <c r="B348" i="2"/>
  <c r="E348" i="2"/>
  <c r="A349" i="2"/>
  <c r="I166" i="2" l="1"/>
  <c r="H166" i="2"/>
  <c r="F166" i="2" s="1"/>
  <c r="G166" i="2" s="1"/>
  <c r="J166" i="2"/>
  <c r="K166" i="2"/>
  <c r="E349" i="2"/>
  <c r="D349" i="2"/>
  <c r="B349" i="2"/>
  <c r="A350" i="2"/>
  <c r="C167" i="2" l="1"/>
  <c r="L167" i="2" s="1"/>
  <c r="B350" i="2"/>
  <c r="D350" i="2"/>
  <c r="E350" i="2"/>
  <c r="A351" i="2"/>
  <c r="K167" i="2" l="1"/>
  <c r="H167" i="2"/>
  <c r="F167" i="2" s="1"/>
  <c r="G167" i="2" s="1"/>
  <c r="I167" i="2"/>
  <c r="J167" i="2"/>
  <c r="E351" i="2"/>
  <c r="D351" i="2"/>
  <c r="B351" i="2"/>
  <c r="A352" i="2"/>
  <c r="C168" i="2" l="1"/>
  <c r="L168" i="2" s="1"/>
  <c r="D352" i="2"/>
  <c r="B352" i="2"/>
  <c r="E352" i="2"/>
  <c r="A353" i="2"/>
  <c r="J168" i="2" l="1"/>
  <c r="H168" i="2"/>
  <c r="F168" i="2" s="1"/>
  <c r="G168" i="2" s="1"/>
  <c r="K168" i="2"/>
  <c r="I168" i="2"/>
  <c r="B353" i="2"/>
  <c r="E353" i="2"/>
  <c r="D353" i="2"/>
  <c r="A354" i="2"/>
  <c r="C169" i="2" l="1"/>
  <c r="L169" i="2" s="1"/>
  <c r="E354" i="2"/>
  <c r="D354" i="2"/>
  <c r="B354" i="2"/>
  <c r="A355" i="2"/>
  <c r="J169" i="2" l="1"/>
  <c r="H169" i="2"/>
  <c r="F169" i="2" s="1"/>
  <c r="G169" i="2" s="1"/>
  <c r="K169" i="2"/>
  <c r="I169" i="2"/>
  <c r="E355" i="2"/>
  <c r="D355" i="2"/>
  <c r="B355" i="2"/>
  <c r="A356" i="2"/>
  <c r="C170" i="2" l="1"/>
  <c r="L170" i="2" s="1"/>
  <c r="D356" i="2"/>
  <c r="B356" i="2"/>
  <c r="E356" i="2"/>
  <c r="A357" i="2"/>
  <c r="J170" i="2" l="1"/>
  <c r="H170" i="2"/>
  <c r="F170" i="2" s="1"/>
  <c r="G170" i="2" s="1"/>
  <c r="I170" i="2"/>
  <c r="K170" i="2"/>
  <c r="E357" i="2"/>
  <c r="D357" i="2"/>
  <c r="B357" i="2"/>
  <c r="A358" i="2"/>
  <c r="C171" i="2" l="1"/>
  <c r="L171" i="2" s="1"/>
  <c r="B358" i="2"/>
  <c r="E358" i="2"/>
  <c r="D358" i="2"/>
  <c r="A359" i="2"/>
  <c r="J171" i="2" l="1"/>
  <c r="H171" i="2"/>
  <c r="F171" i="2" s="1"/>
  <c r="G171" i="2" s="1"/>
  <c r="K171" i="2"/>
  <c r="I171" i="2"/>
  <c r="E359" i="2"/>
  <c r="D359" i="2"/>
  <c r="B359" i="2"/>
  <c r="A360" i="2"/>
  <c r="C172" i="2" l="1"/>
  <c r="L172" i="2" s="1"/>
  <c r="E360" i="2"/>
  <c r="D360" i="2"/>
  <c r="B360" i="2"/>
  <c r="A361" i="2"/>
  <c r="J172" i="2" l="1"/>
  <c r="H172" i="2"/>
  <c r="F172" i="2" s="1"/>
  <c r="G172" i="2" s="1"/>
  <c r="I172" i="2"/>
  <c r="K172" i="2"/>
  <c r="B361" i="2"/>
  <c r="E361" i="2"/>
  <c r="D361" i="2"/>
  <c r="A362" i="2"/>
  <c r="C173" i="2" l="1"/>
  <c r="L173" i="2" s="1"/>
  <c r="E362" i="2"/>
  <c r="D362" i="2"/>
  <c r="B362" i="2"/>
  <c r="A363" i="2"/>
  <c r="K173" i="2" l="1"/>
  <c r="H173" i="2"/>
  <c r="F173" i="2" s="1"/>
  <c r="G173" i="2" s="1"/>
  <c r="J173" i="2"/>
  <c r="I173" i="2"/>
  <c r="E363" i="2"/>
  <c r="D363" i="2"/>
  <c r="B363" i="2"/>
  <c r="A364" i="2"/>
  <c r="C174" i="2" l="1"/>
  <c r="L174" i="2" s="1"/>
  <c r="D364" i="2"/>
  <c r="B364" i="2"/>
  <c r="E364" i="2"/>
  <c r="A365" i="2"/>
  <c r="J174" i="2" l="1"/>
  <c r="H174" i="2"/>
  <c r="F174" i="2" s="1"/>
  <c r="G174" i="2" s="1"/>
  <c r="K174" i="2"/>
  <c r="I174" i="2"/>
  <c r="E365" i="2"/>
  <c r="D365" i="2"/>
  <c r="B365" i="2"/>
  <c r="A366" i="2"/>
  <c r="C175" i="2" l="1"/>
  <c r="L175" i="2" s="1"/>
  <c r="B366" i="2"/>
  <c r="E366" i="2"/>
  <c r="D366" i="2"/>
  <c r="A367" i="2"/>
  <c r="J175" i="2" l="1"/>
  <c r="I175" i="2"/>
  <c r="K175" i="2"/>
  <c r="H175" i="2"/>
  <c r="F175" i="2" s="1"/>
  <c r="G175" i="2" s="1"/>
  <c r="E367" i="2"/>
  <c r="D367" i="2"/>
  <c r="B367" i="2"/>
  <c r="A368" i="2"/>
  <c r="C176" i="2" l="1"/>
  <c r="L176" i="2" s="1"/>
  <c r="E368" i="2"/>
  <c r="D368" i="2"/>
  <c r="B368" i="2"/>
  <c r="A369" i="2"/>
  <c r="K176" i="2" l="1"/>
  <c r="J176" i="2"/>
  <c r="I176" i="2"/>
  <c r="H176" i="2"/>
  <c r="F176" i="2" s="1"/>
  <c r="G176" i="2" s="1"/>
  <c r="B369" i="2"/>
  <c r="E369" i="2"/>
  <c r="D369" i="2"/>
  <c r="A370" i="2"/>
  <c r="C177" i="2" l="1"/>
  <c r="L177" i="2" s="1"/>
  <c r="E370" i="2"/>
  <c r="D370" i="2"/>
  <c r="B370" i="2"/>
  <c r="A371" i="2"/>
  <c r="H177" i="2" l="1"/>
  <c r="F177" i="2" s="1"/>
  <c r="G177" i="2" s="1"/>
  <c r="I177" i="2"/>
  <c r="J177" i="2"/>
  <c r="K177" i="2"/>
  <c r="E371" i="2"/>
  <c r="D371" i="2"/>
  <c r="B371" i="2"/>
  <c r="A372" i="2"/>
  <c r="C178" i="2" l="1"/>
  <c r="L178" i="2" s="1"/>
  <c r="D372" i="2"/>
  <c r="B372" i="2"/>
  <c r="E372" i="2"/>
  <c r="A373" i="2"/>
  <c r="J178" i="2" l="1"/>
  <c r="H178" i="2"/>
  <c r="F178" i="2" s="1"/>
  <c r="G178" i="2" s="1"/>
  <c r="I178" i="2"/>
  <c r="K178" i="2"/>
  <c r="E373" i="2"/>
  <c r="D373" i="2"/>
  <c r="B373" i="2"/>
  <c r="A374" i="2"/>
  <c r="C179" i="2" l="1"/>
  <c r="L179" i="2" s="1"/>
  <c r="B374" i="2"/>
  <c r="E374" i="2"/>
  <c r="D374" i="2"/>
  <c r="A375" i="2"/>
  <c r="J179" i="2" l="1"/>
  <c r="I179" i="2"/>
  <c r="K179" i="2"/>
  <c r="H179" i="2"/>
  <c r="F179" i="2" s="1"/>
  <c r="G179" i="2" s="1"/>
  <c r="E375" i="2"/>
  <c r="D375" i="2"/>
  <c r="B375" i="2"/>
  <c r="C180" i="2" l="1"/>
  <c r="L180" i="2" s="1"/>
  <c r="J180" i="2" l="1"/>
  <c r="H180" i="2"/>
  <c r="F180" i="2" s="1"/>
  <c r="G180" i="2" s="1"/>
  <c r="K180" i="2"/>
  <c r="I180" i="2"/>
  <c r="C181" i="2" l="1"/>
  <c r="L181" i="2" s="1"/>
  <c r="J181" i="2" l="1"/>
  <c r="I181" i="2"/>
  <c r="H181" i="2"/>
  <c r="K181" i="2"/>
  <c r="F181" i="2" l="1"/>
  <c r="G181" i="2" s="1"/>
  <c r="C182" i="2"/>
  <c r="L182" i="2" s="1"/>
  <c r="K182" i="2" l="1"/>
  <c r="J182" i="2"/>
  <c r="H182" i="2"/>
  <c r="I182" i="2"/>
  <c r="F182" i="2" l="1"/>
  <c r="G182" i="2" s="1"/>
  <c r="C183" i="2"/>
  <c r="L183" i="2" s="1"/>
  <c r="K183" i="2" l="1"/>
  <c r="H183" i="2"/>
  <c r="I183" i="2"/>
  <c r="J183" i="2"/>
  <c r="C184" i="2" l="1"/>
  <c r="L184" i="2" s="1"/>
  <c r="F183" i="2"/>
  <c r="G183" i="2" s="1"/>
  <c r="J184" i="2" l="1"/>
  <c r="I184" i="2"/>
  <c r="K184" i="2"/>
  <c r="H184" i="2"/>
  <c r="F184" i="2" l="1"/>
  <c r="G184" i="2" s="1"/>
  <c r="C185" i="2"/>
  <c r="L185" i="2" s="1"/>
  <c r="K185" i="2" l="1"/>
  <c r="I185" i="2"/>
  <c r="J185" i="2"/>
  <c r="H185" i="2"/>
  <c r="F185" i="2" s="1"/>
  <c r="G185" i="2" s="1"/>
  <c r="C186" i="2" l="1"/>
  <c r="L186" i="2" s="1"/>
  <c r="I186" i="2" l="1"/>
  <c r="H186" i="2"/>
  <c r="K186" i="2"/>
  <c r="J186" i="2"/>
  <c r="F186" i="2" l="1"/>
  <c r="G186" i="2" s="1"/>
  <c r="C187" i="2"/>
  <c r="L187" i="2" s="1"/>
  <c r="I187" i="2" l="1"/>
  <c r="K187" i="2"/>
  <c r="H187" i="2"/>
  <c r="J187" i="2"/>
  <c r="C188" i="2" l="1"/>
  <c r="L188" i="2" s="1"/>
  <c r="F187" i="2"/>
  <c r="G187" i="2" s="1"/>
  <c r="H188" i="2" l="1"/>
  <c r="J188" i="2"/>
  <c r="K188" i="2"/>
  <c r="I188" i="2"/>
  <c r="C189" i="2" l="1"/>
  <c r="L189" i="2" s="1"/>
  <c r="F188" i="2"/>
  <c r="G188" i="2" s="1"/>
  <c r="H189" i="2" l="1"/>
  <c r="F189" i="2" s="1"/>
  <c r="G189" i="2" s="1"/>
  <c r="K189" i="2"/>
  <c r="I189" i="2"/>
  <c r="J189" i="2"/>
  <c r="C190" i="2" l="1"/>
  <c r="L190" i="2" s="1"/>
  <c r="J190" i="2" l="1"/>
  <c r="I190" i="2"/>
  <c r="H190" i="2"/>
  <c r="K190" i="2"/>
  <c r="C191" i="2" l="1"/>
  <c r="L191" i="2" s="1"/>
  <c r="F190" i="2"/>
  <c r="G190" i="2" s="1"/>
  <c r="H191" i="2" l="1"/>
  <c r="J191" i="2"/>
  <c r="I191" i="2"/>
  <c r="K191" i="2"/>
  <c r="C192" i="2" l="1"/>
  <c r="L192" i="2" s="1"/>
  <c r="F191" i="2"/>
  <c r="G191" i="2" s="1"/>
  <c r="I192" i="2" l="1"/>
  <c r="J192" i="2"/>
  <c r="K192" i="2"/>
  <c r="H192" i="2"/>
  <c r="F192" i="2" s="1"/>
  <c r="G192" i="2" s="1"/>
  <c r="C193" i="2" l="1"/>
  <c r="L193" i="2" s="1"/>
  <c r="H193" i="2" l="1"/>
  <c r="J193" i="2"/>
  <c r="K193" i="2"/>
  <c r="I193" i="2"/>
  <c r="C194" i="2" l="1"/>
  <c r="L194" i="2" s="1"/>
  <c r="F193" i="2"/>
  <c r="G193" i="2" s="1"/>
  <c r="I194" i="2" l="1"/>
  <c r="K194" i="2"/>
  <c r="J194" i="2"/>
  <c r="H194" i="2"/>
  <c r="F194" i="2" l="1"/>
  <c r="G194" i="2" s="1"/>
  <c r="C195" i="2"/>
  <c r="L195" i="2" s="1"/>
  <c r="I195" i="2" l="1"/>
  <c r="H195" i="2"/>
  <c r="J195" i="2"/>
  <c r="K195" i="2"/>
  <c r="C196" i="2" l="1"/>
  <c r="L196" i="2" s="1"/>
  <c r="F195" i="2"/>
  <c r="G195" i="2" s="1"/>
  <c r="I196" i="2" l="1"/>
  <c r="K196" i="2"/>
  <c r="J196" i="2"/>
  <c r="H196" i="2"/>
  <c r="C197" i="2" l="1"/>
  <c r="L197" i="2" s="1"/>
  <c r="F196" i="2"/>
  <c r="G196" i="2" s="1"/>
  <c r="K197" i="2" l="1"/>
  <c r="J197" i="2"/>
  <c r="H197" i="2"/>
  <c r="F197" i="2" s="1"/>
  <c r="G197" i="2" s="1"/>
  <c r="I197" i="2"/>
  <c r="C198" i="2" l="1"/>
  <c r="L198" i="2" s="1"/>
  <c r="H198" i="2" l="1"/>
  <c r="F198" i="2" s="1"/>
  <c r="G198" i="2" s="1"/>
  <c r="K198" i="2"/>
  <c r="I198" i="2"/>
  <c r="J198" i="2"/>
  <c r="C199" i="2" l="1"/>
  <c r="L199" i="2" s="1"/>
  <c r="I199" i="2" l="1"/>
  <c r="K199" i="2"/>
  <c r="J199" i="2"/>
  <c r="H199" i="2"/>
  <c r="F199" i="2" s="1"/>
  <c r="G199" i="2" s="1"/>
  <c r="C200" i="2" l="1"/>
  <c r="L200" i="2" s="1"/>
  <c r="H200" i="2" l="1"/>
  <c r="F200" i="2" s="1"/>
  <c r="G200" i="2" s="1"/>
  <c r="K200" i="2"/>
  <c r="J200" i="2"/>
  <c r="I200" i="2"/>
  <c r="C201" i="2" l="1"/>
  <c r="L201" i="2" s="1"/>
  <c r="I201" i="2" l="1"/>
  <c r="H201" i="2"/>
  <c r="J201" i="2"/>
  <c r="K201" i="2"/>
  <c r="F201" i="2" l="1"/>
  <c r="G201" i="2" s="1"/>
  <c r="C202" i="2"/>
  <c r="L202" i="2" s="1"/>
  <c r="H202" i="2" l="1"/>
  <c r="F202" i="2" s="1"/>
  <c r="G202" i="2" s="1"/>
  <c r="I202" i="2"/>
  <c r="J202" i="2"/>
  <c r="K202" i="2"/>
  <c r="C203" i="2" l="1"/>
  <c r="L203" i="2" s="1"/>
  <c r="I203" i="2" l="1"/>
  <c r="J203" i="2"/>
  <c r="H203" i="2"/>
  <c r="K203" i="2"/>
  <c r="C204" i="2" l="1"/>
  <c r="L204" i="2" s="1"/>
  <c r="F203" i="2"/>
  <c r="G203" i="2" s="1"/>
  <c r="H204" i="2" l="1"/>
  <c r="I204" i="2"/>
  <c r="K204" i="2"/>
  <c r="J204" i="2"/>
  <c r="C205" i="2" l="1"/>
  <c r="L205" i="2" s="1"/>
  <c r="F204" i="2"/>
  <c r="G204" i="2" s="1"/>
  <c r="I205" i="2" l="1"/>
  <c r="H205" i="2"/>
  <c r="J205" i="2"/>
  <c r="K205" i="2"/>
  <c r="C206" i="2" l="1"/>
  <c r="L206" i="2" s="1"/>
  <c r="F205" i="2"/>
  <c r="G205" i="2" s="1"/>
  <c r="H206" i="2" l="1"/>
  <c r="K206" i="2"/>
  <c r="I206" i="2"/>
  <c r="J206" i="2"/>
  <c r="C207" i="2" l="1"/>
  <c r="L207" i="2" s="1"/>
  <c r="F206" i="2"/>
  <c r="G206" i="2" s="1"/>
  <c r="K207" i="2" l="1"/>
  <c r="I207" i="2"/>
  <c r="J207" i="2"/>
  <c r="H207" i="2"/>
  <c r="C208" i="2" l="1"/>
  <c r="L208" i="2" s="1"/>
  <c r="F207" i="2"/>
  <c r="G207" i="2" s="1"/>
  <c r="I208" i="2" l="1"/>
  <c r="H208" i="2"/>
  <c r="J208" i="2"/>
  <c r="K208" i="2"/>
  <c r="F208" i="2" l="1"/>
  <c r="G208" i="2" s="1"/>
  <c r="C209" i="2"/>
  <c r="L209" i="2" s="1"/>
  <c r="H209" i="2" l="1"/>
  <c r="K209" i="2"/>
  <c r="I209" i="2"/>
  <c r="J209" i="2"/>
  <c r="F209" i="2" l="1"/>
  <c r="G209" i="2" s="1"/>
  <c r="C210" i="2"/>
  <c r="L210" i="2" s="1"/>
  <c r="H210" i="2" l="1"/>
  <c r="K210" i="2"/>
  <c r="J210" i="2"/>
  <c r="I210" i="2"/>
  <c r="F210" i="2" l="1"/>
  <c r="G210" i="2" s="1"/>
  <c r="C211" i="2"/>
  <c r="L211" i="2" s="1"/>
  <c r="K211" i="2" l="1"/>
  <c r="H211" i="2"/>
  <c r="I211" i="2"/>
  <c r="J211" i="2"/>
  <c r="C212" i="2" l="1"/>
  <c r="L212" i="2" s="1"/>
  <c r="F211" i="2"/>
  <c r="G211" i="2" s="1"/>
  <c r="I212" i="2" l="1"/>
  <c r="K212" i="2"/>
  <c r="J212" i="2"/>
  <c r="H212" i="2"/>
  <c r="C213" i="2" l="1"/>
  <c r="L213" i="2" s="1"/>
  <c r="F212" i="2"/>
  <c r="G212" i="2" s="1"/>
  <c r="I213" i="2" l="1"/>
  <c r="J213" i="2"/>
  <c r="H213" i="2"/>
  <c r="K213" i="2"/>
  <c r="C214" i="2" l="1"/>
  <c r="L214" i="2" s="1"/>
  <c r="F213" i="2"/>
  <c r="G213" i="2" s="1"/>
  <c r="I214" i="2" l="1"/>
  <c r="J214" i="2"/>
  <c r="K214" i="2"/>
  <c r="H214" i="2"/>
  <c r="F214" i="2" s="1"/>
  <c r="G214" i="2" s="1"/>
  <c r="C215" i="2" l="1"/>
  <c r="L215" i="2" s="1"/>
  <c r="I215" i="2" l="1"/>
  <c r="J215" i="2"/>
  <c r="K215" i="2"/>
  <c r="H215" i="2"/>
  <c r="F215" i="2" s="1"/>
  <c r="G215" i="2" s="1"/>
  <c r="C216" i="2" l="1"/>
  <c r="L216" i="2" s="1"/>
  <c r="J216" i="2" l="1"/>
  <c r="K216" i="2"/>
  <c r="I216" i="2"/>
  <c r="H216" i="2"/>
  <c r="F216" i="2" l="1"/>
  <c r="G216" i="2" s="1"/>
  <c r="C217" i="2"/>
  <c r="L217" i="2" s="1"/>
  <c r="I217" i="2" l="1"/>
  <c r="J217" i="2"/>
  <c r="K217" i="2"/>
  <c r="H217" i="2"/>
  <c r="F217" i="2" l="1"/>
  <c r="G217" i="2" s="1"/>
  <c r="C218" i="2"/>
  <c r="L218" i="2" s="1"/>
  <c r="J218" i="2" l="1"/>
  <c r="H218" i="2"/>
  <c r="K218" i="2"/>
  <c r="I218" i="2"/>
  <c r="C219" i="2" l="1"/>
  <c r="L219" i="2" s="1"/>
  <c r="F218" i="2"/>
  <c r="G218" i="2" s="1"/>
  <c r="J219" i="2" l="1"/>
  <c r="H219" i="2"/>
  <c r="K219" i="2"/>
  <c r="I219" i="2"/>
  <c r="F219" i="2" l="1"/>
  <c r="G219" i="2" s="1"/>
  <c r="C220" i="2"/>
  <c r="L220" i="2" s="1"/>
  <c r="I220" i="2" l="1"/>
  <c r="K220" i="2"/>
  <c r="H220" i="2"/>
  <c r="J220" i="2"/>
  <c r="F220" i="2" l="1"/>
  <c r="G220" i="2" s="1"/>
  <c r="C221" i="2"/>
  <c r="L221" i="2" s="1"/>
  <c r="H221" i="2" l="1"/>
  <c r="I221" i="2"/>
  <c r="J221" i="2"/>
  <c r="K221" i="2"/>
  <c r="C222" i="2" l="1"/>
  <c r="L222" i="2" s="1"/>
  <c r="F221" i="2"/>
  <c r="G221" i="2" s="1"/>
  <c r="H222" i="2" l="1"/>
  <c r="K222" i="2"/>
  <c r="J222" i="2"/>
  <c r="I222" i="2"/>
  <c r="C223" i="2" l="1"/>
  <c r="L223" i="2" s="1"/>
  <c r="F222" i="2"/>
  <c r="G222" i="2" s="1"/>
  <c r="I223" i="2" l="1"/>
  <c r="K223" i="2"/>
  <c r="H223" i="2"/>
  <c r="J223" i="2"/>
  <c r="C224" i="2" l="1"/>
  <c r="L224" i="2" s="1"/>
  <c r="F223" i="2"/>
  <c r="G223" i="2" s="1"/>
  <c r="J224" i="2" l="1"/>
  <c r="K224" i="2"/>
  <c r="I224" i="2"/>
  <c r="H224" i="2"/>
  <c r="F224" i="2" l="1"/>
  <c r="G224" i="2" s="1"/>
  <c r="C225" i="2"/>
  <c r="L225" i="2" s="1"/>
  <c r="I225" i="2" l="1"/>
  <c r="K225" i="2"/>
  <c r="H225" i="2"/>
  <c r="F225" i="2" s="1"/>
  <c r="G225" i="2" s="1"/>
  <c r="J225" i="2"/>
  <c r="C226" i="2" l="1"/>
  <c r="L226" i="2" s="1"/>
  <c r="J226" i="2" l="1"/>
  <c r="I226" i="2"/>
  <c r="H226" i="2"/>
  <c r="K226" i="2"/>
  <c r="C227" i="2" l="1"/>
  <c r="L227" i="2" s="1"/>
  <c r="F226" i="2"/>
  <c r="G226" i="2" s="1"/>
  <c r="I227" i="2" l="1"/>
  <c r="K227" i="2"/>
  <c r="J227" i="2"/>
  <c r="H227" i="2"/>
  <c r="F227" i="2" s="1"/>
  <c r="G227" i="2" s="1"/>
  <c r="C228" i="2" l="1"/>
  <c r="L228" i="2" s="1"/>
  <c r="I228" i="2" l="1"/>
  <c r="H228" i="2"/>
  <c r="K228" i="2"/>
  <c r="J228" i="2"/>
  <c r="F228" i="2" l="1"/>
  <c r="G228" i="2" s="1"/>
  <c r="C229" i="2"/>
  <c r="L229" i="2" s="1"/>
  <c r="K229" i="2" l="1"/>
  <c r="I229" i="2"/>
  <c r="J229" i="2"/>
  <c r="H229" i="2"/>
  <c r="F229" i="2" l="1"/>
  <c r="G229" i="2" s="1"/>
  <c r="C230" i="2"/>
  <c r="L230" i="2" s="1"/>
  <c r="I230" i="2" l="1"/>
  <c r="J230" i="2"/>
  <c r="K230" i="2"/>
  <c r="H230" i="2"/>
  <c r="C231" i="2" l="1"/>
  <c r="L231" i="2" s="1"/>
  <c r="F230" i="2"/>
  <c r="G230" i="2" s="1"/>
  <c r="I231" i="2" l="1"/>
  <c r="H231" i="2"/>
  <c r="F231" i="2" s="1"/>
  <c r="G231" i="2" s="1"/>
  <c r="K231" i="2"/>
  <c r="J231" i="2"/>
  <c r="C232" i="2" l="1"/>
  <c r="L232" i="2" s="1"/>
  <c r="H232" i="2" l="1"/>
  <c r="J232" i="2"/>
  <c r="K232" i="2"/>
  <c r="I232" i="2"/>
  <c r="C233" i="2" l="1"/>
  <c r="L233" i="2" s="1"/>
  <c r="F232" i="2"/>
  <c r="G232" i="2" s="1"/>
  <c r="I233" i="2" l="1"/>
  <c r="H233" i="2"/>
  <c r="J233" i="2"/>
  <c r="K233" i="2"/>
  <c r="F233" i="2" l="1"/>
  <c r="G233" i="2" s="1"/>
  <c r="C234" i="2"/>
  <c r="L234" i="2" s="1"/>
  <c r="I234" i="2" l="1"/>
  <c r="J234" i="2"/>
  <c r="K234" i="2"/>
  <c r="H234" i="2"/>
  <c r="C235" i="2" l="1"/>
  <c r="L235" i="2" s="1"/>
  <c r="F234" i="2"/>
  <c r="G234" i="2" s="1"/>
  <c r="H235" i="2" l="1"/>
  <c r="K235" i="2"/>
  <c r="J235" i="2"/>
  <c r="I235" i="2"/>
  <c r="F235" i="2" l="1"/>
  <c r="G235" i="2" s="1"/>
  <c r="C236" i="2"/>
  <c r="L236" i="2" s="1"/>
  <c r="I236" i="2" l="1"/>
  <c r="H236" i="2"/>
  <c r="J236" i="2"/>
  <c r="K236" i="2"/>
  <c r="F236" i="2" l="1"/>
  <c r="G236" i="2" s="1"/>
  <c r="C237" i="2"/>
  <c r="L237" i="2" s="1"/>
  <c r="H237" i="2" l="1"/>
  <c r="I237" i="2"/>
  <c r="K237" i="2"/>
  <c r="J237" i="2"/>
  <c r="F237" i="2" l="1"/>
  <c r="G237" i="2" s="1"/>
  <c r="C238" i="2"/>
  <c r="L238" i="2" s="1"/>
  <c r="J238" i="2" l="1"/>
  <c r="K238" i="2"/>
  <c r="H238" i="2"/>
  <c r="I238" i="2"/>
  <c r="C239" i="2" l="1"/>
  <c r="L239" i="2" s="1"/>
  <c r="F238" i="2"/>
  <c r="G238" i="2" s="1"/>
  <c r="I239" i="2" l="1"/>
  <c r="K239" i="2"/>
  <c r="J239" i="2"/>
  <c r="H239" i="2"/>
  <c r="C240" i="2" l="1"/>
  <c r="L240" i="2" s="1"/>
  <c r="F239" i="2"/>
  <c r="G239" i="2" s="1"/>
  <c r="I240" i="2" l="1"/>
  <c r="J240" i="2"/>
  <c r="H240" i="2"/>
  <c r="K240" i="2"/>
  <c r="F240" i="2" l="1"/>
  <c r="G240" i="2" s="1"/>
  <c r="C241" i="2"/>
  <c r="L241" i="2" s="1"/>
  <c r="H241" i="2" l="1"/>
  <c r="J241" i="2"/>
  <c r="K241" i="2"/>
  <c r="I241" i="2"/>
  <c r="F241" i="2" l="1"/>
  <c r="G241" i="2" s="1"/>
  <c r="C242" i="2"/>
  <c r="L242" i="2" s="1"/>
  <c r="I242" i="2" l="1"/>
  <c r="K242" i="2"/>
  <c r="J242" i="2"/>
  <c r="H242" i="2"/>
  <c r="C243" i="2" l="1"/>
  <c r="L243" i="2" s="1"/>
  <c r="F242" i="2"/>
  <c r="G242" i="2" s="1"/>
  <c r="K243" i="2" l="1"/>
  <c r="J243" i="2"/>
  <c r="H243" i="2"/>
  <c r="I243" i="2"/>
  <c r="C244" i="2" l="1"/>
  <c r="L244" i="2" s="1"/>
  <c r="F243" i="2"/>
  <c r="G243" i="2" s="1"/>
  <c r="I244" i="2" l="1"/>
  <c r="J244" i="2"/>
  <c r="H244" i="2"/>
  <c r="K244" i="2"/>
  <c r="C245" i="2" l="1"/>
  <c r="L245" i="2" s="1"/>
  <c r="F244" i="2"/>
  <c r="G244" i="2" s="1"/>
  <c r="K245" i="2" l="1"/>
  <c r="I245" i="2"/>
  <c r="J245" i="2"/>
  <c r="H245" i="2"/>
  <c r="F245" i="2" l="1"/>
  <c r="G245" i="2" s="1"/>
  <c r="C246" i="2"/>
  <c r="L246" i="2" s="1"/>
  <c r="H246" i="2" l="1"/>
  <c r="F246" i="2" s="1"/>
  <c r="G246" i="2" s="1"/>
  <c r="K246" i="2"/>
  <c r="I246" i="2"/>
  <c r="J246" i="2"/>
  <c r="C247" i="2" l="1"/>
  <c r="L247" i="2" s="1"/>
  <c r="K247" i="2" l="1"/>
  <c r="J247" i="2"/>
  <c r="H247" i="2"/>
  <c r="I247" i="2"/>
  <c r="C248" i="2" l="1"/>
  <c r="L248" i="2" s="1"/>
  <c r="F247" i="2"/>
  <c r="G247" i="2" s="1"/>
  <c r="I248" i="2" l="1"/>
  <c r="K248" i="2"/>
  <c r="J248" i="2"/>
  <c r="H248" i="2"/>
  <c r="C249" i="2" l="1"/>
  <c r="L249" i="2" s="1"/>
  <c r="F248" i="2"/>
  <c r="G248" i="2" s="1"/>
  <c r="I249" i="2" l="1"/>
  <c r="J249" i="2"/>
  <c r="K249" i="2"/>
  <c r="H249" i="2"/>
  <c r="C250" i="2" l="1"/>
  <c r="L250" i="2" s="1"/>
  <c r="F249" i="2"/>
  <c r="G249" i="2" s="1"/>
  <c r="K250" i="2" l="1"/>
  <c r="J250" i="2"/>
  <c r="I250" i="2"/>
  <c r="H250" i="2"/>
  <c r="F250" i="2" s="1"/>
  <c r="G250" i="2" s="1"/>
  <c r="C251" i="2" l="1"/>
  <c r="L251" i="2" s="1"/>
  <c r="H251" i="2" l="1"/>
  <c r="I251" i="2"/>
  <c r="J251" i="2"/>
  <c r="K251" i="2"/>
  <c r="C252" i="2" l="1"/>
  <c r="L252" i="2" s="1"/>
  <c r="F251" i="2"/>
  <c r="G251" i="2" s="1"/>
  <c r="H252" i="2" l="1"/>
  <c r="J252" i="2"/>
  <c r="I252" i="2"/>
  <c r="K252" i="2"/>
  <c r="C253" i="2" l="1"/>
  <c r="L253" i="2" s="1"/>
  <c r="F252" i="2"/>
  <c r="G252" i="2" s="1"/>
  <c r="I253" i="2" l="1"/>
  <c r="J253" i="2"/>
  <c r="K253" i="2"/>
  <c r="H253" i="2"/>
  <c r="F253" i="2" l="1"/>
  <c r="G253" i="2" s="1"/>
  <c r="C254" i="2"/>
  <c r="L254" i="2" s="1"/>
  <c r="K254" i="2" l="1"/>
  <c r="H254" i="2"/>
  <c r="J254" i="2"/>
  <c r="I254" i="2"/>
  <c r="C255" i="2" l="1"/>
  <c r="L255" i="2" s="1"/>
  <c r="F254" i="2"/>
  <c r="G254" i="2" s="1"/>
  <c r="I255" i="2" l="1"/>
  <c r="J255" i="2"/>
  <c r="K255" i="2"/>
  <c r="H255" i="2"/>
  <c r="C256" i="2" l="1"/>
  <c r="L256" i="2" s="1"/>
  <c r="F255" i="2"/>
  <c r="G255" i="2" s="1"/>
  <c r="H256" i="2" l="1"/>
  <c r="I256" i="2"/>
  <c r="J256" i="2"/>
  <c r="K256" i="2"/>
  <c r="C257" i="2" l="1"/>
  <c r="L257" i="2" s="1"/>
  <c r="F256" i="2"/>
  <c r="G256" i="2" s="1"/>
  <c r="I257" i="2" l="1"/>
  <c r="K257" i="2"/>
  <c r="J257" i="2"/>
  <c r="H257" i="2"/>
  <c r="C258" i="2" l="1"/>
  <c r="L258" i="2" s="1"/>
  <c r="F257" i="2"/>
  <c r="G257" i="2" s="1"/>
  <c r="I258" i="2" l="1"/>
  <c r="J258" i="2"/>
  <c r="K258" i="2"/>
  <c r="H258" i="2"/>
  <c r="F258" i="2" l="1"/>
  <c r="G258" i="2" s="1"/>
  <c r="C259" i="2"/>
  <c r="L259" i="2" s="1"/>
  <c r="K259" i="2" l="1"/>
  <c r="J259" i="2"/>
  <c r="I259" i="2"/>
  <c r="H259" i="2"/>
  <c r="F259" i="2" l="1"/>
  <c r="G259" i="2" s="1"/>
  <c r="C260" i="2"/>
  <c r="L260" i="2" s="1"/>
  <c r="I260" i="2" l="1"/>
  <c r="J260" i="2"/>
  <c r="H260" i="2"/>
  <c r="F260" i="2" s="1"/>
  <c r="G260" i="2" s="1"/>
  <c r="K260" i="2"/>
  <c r="C261" i="2" l="1"/>
  <c r="L261" i="2" s="1"/>
  <c r="I261" i="2" l="1"/>
  <c r="K261" i="2"/>
  <c r="H261" i="2"/>
  <c r="J261" i="2"/>
  <c r="C262" i="2" l="1"/>
  <c r="L262" i="2" s="1"/>
  <c r="F261" i="2"/>
  <c r="G261" i="2" s="1"/>
  <c r="H262" i="2" l="1"/>
  <c r="J262" i="2"/>
  <c r="K262" i="2"/>
  <c r="I262" i="2"/>
  <c r="C263" i="2" l="1"/>
  <c r="L263" i="2" s="1"/>
  <c r="F262" i="2"/>
  <c r="G262" i="2" s="1"/>
  <c r="H263" i="2" l="1"/>
  <c r="J263" i="2"/>
  <c r="K263" i="2"/>
  <c r="I263" i="2"/>
  <c r="C264" i="2" l="1"/>
  <c r="L264" i="2" s="1"/>
  <c r="F263" i="2"/>
  <c r="G263" i="2" s="1"/>
  <c r="K264" i="2" l="1"/>
  <c r="H264" i="2"/>
  <c r="I264" i="2"/>
  <c r="J264" i="2"/>
  <c r="C265" i="2" l="1"/>
  <c r="L265" i="2" s="1"/>
  <c r="F264" i="2"/>
  <c r="G264" i="2" s="1"/>
  <c r="I265" i="2" l="1"/>
  <c r="J265" i="2"/>
  <c r="H265" i="2"/>
  <c r="K265" i="2"/>
  <c r="F265" i="2" l="1"/>
  <c r="G265" i="2" s="1"/>
  <c r="C266" i="2"/>
  <c r="L266" i="2" s="1"/>
  <c r="I266" i="2" l="1"/>
  <c r="H266" i="2"/>
  <c r="J266" i="2"/>
  <c r="K266" i="2"/>
  <c r="F266" i="2" l="1"/>
  <c r="G266" i="2" s="1"/>
  <c r="C267" i="2"/>
  <c r="L267" i="2" s="1"/>
  <c r="J267" i="2" l="1"/>
  <c r="H267" i="2"/>
  <c r="K267" i="2"/>
  <c r="I267" i="2"/>
  <c r="F267" i="2" l="1"/>
  <c r="G267" i="2" s="1"/>
  <c r="C268" i="2"/>
  <c r="L268" i="2" s="1"/>
  <c r="K268" i="2" l="1"/>
  <c r="H268" i="2"/>
  <c r="J268" i="2"/>
  <c r="I268" i="2"/>
  <c r="C269" i="2" l="1"/>
  <c r="L269" i="2" s="1"/>
  <c r="F268" i="2"/>
  <c r="G268" i="2" s="1"/>
  <c r="I269" i="2" l="1"/>
  <c r="K269" i="2"/>
  <c r="J269" i="2"/>
  <c r="H269" i="2"/>
  <c r="F269" i="2" s="1"/>
  <c r="G269" i="2" s="1"/>
  <c r="C270" i="2" l="1"/>
  <c r="L270" i="2" s="1"/>
  <c r="I270" i="2" l="1"/>
  <c r="K270" i="2"/>
  <c r="H270" i="2"/>
  <c r="J270" i="2"/>
  <c r="C271" i="2" l="1"/>
  <c r="L271" i="2" s="1"/>
  <c r="F270" i="2"/>
  <c r="G270" i="2" s="1"/>
  <c r="K271" i="2" l="1"/>
  <c r="I271" i="2"/>
  <c r="H271" i="2"/>
  <c r="J271" i="2"/>
  <c r="C272" i="2" l="1"/>
  <c r="L272" i="2" s="1"/>
  <c r="F271" i="2"/>
  <c r="G271" i="2" s="1"/>
  <c r="I272" i="2" l="1"/>
  <c r="H272" i="2"/>
  <c r="J272" i="2"/>
  <c r="K272" i="2"/>
  <c r="F272" i="2" l="1"/>
  <c r="G272" i="2" s="1"/>
  <c r="C273" i="2"/>
  <c r="L273" i="2" s="1"/>
  <c r="I273" i="2" l="1"/>
  <c r="J273" i="2"/>
  <c r="K273" i="2"/>
  <c r="H273" i="2"/>
  <c r="F273" i="2" l="1"/>
  <c r="G273" i="2" s="1"/>
  <c r="C274" i="2"/>
  <c r="L274" i="2" s="1"/>
  <c r="J274" i="2" l="1"/>
  <c r="I274" i="2"/>
  <c r="K274" i="2"/>
  <c r="H274" i="2"/>
  <c r="C275" i="2" l="1"/>
  <c r="L275" i="2" s="1"/>
  <c r="F274" i="2"/>
  <c r="G274" i="2" s="1"/>
  <c r="H275" i="2" l="1"/>
  <c r="J275" i="2"/>
  <c r="I275" i="2"/>
  <c r="K275" i="2"/>
  <c r="C276" i="2" l="1"/>
  <c r="L276" i="2" s="1"/>
  <c r="F275" i="2"/>
  <c r="G275" i="2" s="1"/>
  <c r="I276" i="2" l="1"/>
  <c r="K276" i="2"/>
  <c r="J276" i="2"/>
  <c r="H276" i="2"/>
  <c r="F276" i="2" l="1"/>
  <c r="G276" i="2" s="1"/>
  <c r="C277" i="2"/>
  <c r="L277" i="2" s="1"/>
  <c r="H277" i="2" l="1"/>
  <c r="K277" i="2"/>
  <c r="J277" i="2"/>
  <c r="I277" i="2"/>
  <c r="C278" i="2" l="1"/>
  <c r="L278" i="2" s="1"/>
  <c r="F277" i="2"/>
  <c r="G277" i="2" s="1"/>
  <c r="J278" i="2" l="1"/>
  <c r="I278" i="2"/>
  <c r="H278" i="2"/>
  <c r="F278" i="2" s="1"/>
  <c r="G278" i="2" s="1"/>
  <c r="K278" i="2"/>
  <c r="C279" i="2" l="1"/>
  <c r="L279" i="2" s="1"/>
  <c r="K279" i="2" l="1"/>
  <c r="I279" i="2"/>
  <c r="J279" i="2"/>
  <c r="H279" i="2"/>
  <c r="C280" i="2" l="1"/>
  <c r="L280" i="2" s="1"/>
  <c r="F279" i="2"/>
  <c r="G279" i="2" s="1"/>
  <c r="H280" i="2" l="1"/>
  <c r="J280" i="2"/>
  <c r="K280" i="2"/>
  <c r="I280" i="2"/>
  <c r="C281" i="2" l="1"/>
  <c r="L281" i="2" s="1"/>
  <c r="F280" i="2"/>
  <c r="G280" i="2" s="1"/>
  <c r="I281" i="2" l="1"/>
  <c r="K281" i="2"/>
  <c r="J281" i="2"/>
  <c r="H281" i="2"/>
  <c r="C282" i="2" l="1"/>
  <c r="L282" i="2" s="1"/>
  <c r="F281" i="2"/>
  <c r="G281" i="2" s="1"/>
  <c r="H282" i="2" l="1"/>
  <c r="I282" i="2"/>
  <c r="K282" i="2"/>
  <c r="J282" i="2"/>
  <c r="C283" i="2" l="1"/>
  <c r="L283" i="2" s="1"/>
  <c r="F282" i="2"/>
  <c r="G282" i="2" s="1"/>
  <c r="J283" i="2" l="1"/>
  <c r="H283" i="2"/>
  <c r="I283" i="2"/>
  <c r="K283" i="2"/>
  <c r="F283" i="2" l="1"/>
  <c r="G283" i="2" s="1"/>
  <c r="C284" i="2"/>
  <c r="L284" i="2" s="1"/>
  <c r="I284" i="2" l="1"/>
  <c r="H284" i="2"/>
  <c r="K284" i="2"/>
  <c r="J284" i="2"/>
  <c r="F284" i="2" l="1"/>
  <c r="G284" i="2" s="1"/>
  <c r="C285" i="2"/>
  <c r="L285" i="2" s="1"/>
  <c r="I285" i="2" l="1"/>
  <c r="K285" i="2"/>
  <c r="J285" i="2"/>
  <c r="H285" i="2"/>
  <c r="C286" i="2" l="1"/>
  <c r="L286" i="2" s="1"/>
  <c r="F285" i="2"/>
  <c r="G285" i="2" s="1"/>
  <c r="H286" i="2" l="1"/>
  <c r="K286" i="2"/>
  <c r="J286" i="2"/>
  <c r="I286" i="2"/>
  <c r="C287" i="2" l="1"/>
  <c r="L287" i="2" s="1"/>
  <c r="F286" i="2"/>
  <c r="G286" i="2" s="1"/>
  <c r="H287" i="2" l="1"/>
  <c r="J287" i="2"/>
  <c r="K287" i="2"/>
  <c r="I287" i="2"/>
  <c r="C288" i="2" l="1"/>
  <c r="L288" i="2" s="1"/>
  <c r="F287" i="2"/>
  <c r="G287" i="2" s="1"/>
  <c r="H288" i="2" l="1"/>
  <c r="J288" i="2"/>
  <c r="I288" i="2"/>
  <c r="K288" i="2"/>
  <c r="C289" i="2" l="1"/>
  <c r="L289" i="2" s="1"/>
  <c r="F288" i="2"/>
  <c r="G288" i="2" s="1"/>
  <c r="K289" i="2" l="1"/>
  <c r="H289" i="2"/>
  <c r="J289" i="2"/>
  <c r="I289" i="2"/>
  <c r="C290" i="2" l="1"/>
  <c r="L290" i="2" s="1"/>
  <c r="F289" i="2"/>
  <c r="G289" i="2" s="1"/>
  <c r="H290" i="2" l="1"/>
  <c r="I290" i="2"/>
  <c r="K290" i="2"/>
  <c r="J290" i="2"/>
  <c r="C291" i="2" l="1"/>
  <c r="L291" i="2" s="1"/>
  <c r="F290" i="2"/>
  <c r="G290" i="2" s="1"/>
  <c r="I291" i="2" l="1"/>
  <c r="H291" i="2"/>
  <c r="J291" i="2"/>
  <c r="K291" i="2"/>
  <c r="C292" i="2" l="1"/>
  <c r="L292" i="2" s="1"/>
  <c r="F291" i="2"/>
  <c r="G291" i="2" s="1"/>
  <c r="I292" i="2" l="1"/>
  <c r="J292" i="2"/>
  <c r="K292" i="2"/>
  <c r="H292" i="2"/>
  <c r="C293" i="2" l="1"/>
  <c r="L293" i="2" s="1"/>
  <c r="F292" i="2"/>
  <c r="G292" i="2" s="1"/>
  <c r="J293" i="2" l="1"/>
  <c r="K293" i="2"/>
  <c r="H293" i="2"/>
  <c r="I293" i="2"/>
  <c r="C294" i="2" l="1"/>
  <c r="L294" i="2" s="1"/>
  <c r="F293" i="2"/>
  <c r="G293" i="2" s="1"/>
  <c r="K294" i="2" l="1"/>
  <c r="J294" i="2"/>
  <c r="I294" i="2"/>
  <c r="H294" i="2"/>
  <c r="F294" i="2" l="1"/>
  <c r="G294" i="2" s="1"/>
  <c r="C295" i="2"/>
  <c r="L295" i="2" s="1"/>
  <c r="I295" i="2" l="1"/>
  <c r="K295" i="2"/>
  <c r="J295" i="2"/>
  <c r="H295" i="2"/>
  <c r="F295" i="2" s="1"/>
  <c r="G295" i="2" s="1"/>
  <c r="C296" i="2" l="1"/>
  <c r="L296" i="2" s="1"/>
  <c r="J296" i="2" l="1"/>
  <c r="K296" i="2"/>
  <c r="H296" i="2"/>
  <c r="I296" i="2"/>
  <c r="C297" i="2" l="1"/>
  <c r="L297" i="2" s="1"/>
  <c r="F296" i="2"/>
  <c r="G296" i="2" s="1"/>
  <c r="H297" i="2" l="1"/>
  <c r="I297" i="2"/>
  <c r="K297" i="2"/>
  <c r="J297" i="2"/>
  <c r="C298" i="2" l="1"/>
  <c r="L298" i="2" s="1"/>
  <c r="F297" i="2"/>
  <c r="G297" i="2" s="1"/>
  <c r="H298" i="2" l="1"/>
  <c r="J298" i="2"/>
  <c r="K298" i="2"/>
  <c r="I298" i="2"/>
  <c r="F298" i="2" l="1"/>
  <c r="G298" i="2" s="1"/>
  <c r="C299" i="2"/>
  <c r="L299" i="2" s="1"/>
  <c r="I299" i="2" l="1"/>
  <c r="K299" i="2"/>
  <c r="J299" i="2"/>
  <c r="H299" i="2"/>
  <c r="F299" i="2" l="1"/>
  <c r="G299" i="2" s="1"/>
  <c r="C300" i="2"/>
  <c r="L300" i="2" s="1"/>
  <c r="K300" i="2" l="1"/>
  <c r="J300" i="2"/>
  <c r="H300" i="2"/>
  <c r="I300" i="2"/>
  <c r="C301" i="2" l="1"/>
  <c r="L301" i="2" s="1"/>
  <c r="F300" i="2"/>
  <c r="G300" i="2" s="1"/>
  <c r="I301" i="2" l="1"/>
  <c r="H301" i="2"/>
  <c r="K301" i="2"/>
  <c r="J301" i="2"/>
  <c r="F301" i="2" l="1"/>
  <c r="G301" i="2" s="1"/>
  <c r="C302" i="2"/>
  <c r="L302" i="2" s="1"/>
  <c r="H302" i="2" l="1"/>
  <c r="F302" i="2" s="1"/>
  <c r="G302" i="2" s="1"/>
  <c r="K302" i="2"/>
  <c r="I302" i="2"/>
  <c r="J302" i="2"/>
  <c r="C303" i="2" l="1"/>
  <c r="L303" i="2" s="1"/>
  <c r="H303" i="2" l="1"/>
  <c r="J303" i="2"/>
  <c r="I303" i="2"/>
  <c r="K303" i="2"/>
  <c r="C304" i="2" l="1"/>
  <c r="L304" i="2" s="1"/>
  <c r="F303" i="2"/>
  <c r="G303" i="2" s="1"/>
  <c r="I304" i="2" l="1"/>
  <c r="K304" i="2"/>
  <c r="J304" i="2"/>
  <c r="H304" i="2"/>
  <c r="C305" i="2" l="1"/>
  <c r="L305" i="2" s="1"/>
  <c r="F304" i="2"/>
  <c r="G304" i="2" s="1"/>
  <c r="J305" i="2" l="1"/>
  <c r="H305" i="2"/>
  <c r="I305" i="2"/>
  <c r="K305" i="2"/>
  <c r="F305" i="2" l="1"/>
  <c r="G305" i="2" s="1"/>
  <c r="C306" i="2"/>
  <c r="L306" i="2" s="1"/>
  <c r="H306" i="2" l="1"/>
  <c r="I306" i="2"/>
  <c r="K306" i="2"/>
  <c r="J306" i="2"/>
  <c r="C307" i="2" l="1"/>
  <c r="L307" i="2" s="1"/>
  <c r="F306" i="2"/>
  <c r="G306" i="2" s="1"/>
  <c r="I307" i="2" l="1"/>
  <c r="K307" i="2"/>
  <c r="J307" i="2"/>
  <c r="H307" i="2"/>
  <c r="C308" i="2" l="1"/>
  <c r="L308" i="2" s="1"/>
  <c r="F307" i="2"/>
  <c r="G307" i="2" s="1"/>
  <c r="H308" i="2" l="1"/>
  <c r="F308" i="2" s="1"/>
  <c r="G308" i="2" s="1"/>
  <c r="I308" i="2"/>
  <c r="K308" i="2"/>
  <c r="J308" i="2"/>
  <c r="C309" i="2" l="1"/>
  <c r="L309" i="2" s="1"/>
  <c r="J309" i="2" l="1"/>
  <c r="H309" i="2"/>
  <c r="I309" i="2"/>
  <c r="K309" i="2"/>
  <c r="C310" i="2" l="1"/>
  <c r="L310" i="2" s="1"/>
  <c r="F309" i="2"/>
  <c r="G309" i="2" s="1"/>
  <c r="I310" i="2" l="1"/>
  <c r="J310" i="2"/>
  <c r="K310" i="2"/>
  <c r="H310" i="2"/>
  <c r="C311" i="2" l="1"/>
  <c r="L311" i="2" s="1"/>
  <c r="F310" i="2"/>
  <c r="G310" i="2" s="1"/>
  <c r="I311" i="2" l="1"/>
  <c r="J311" i="2"/>
  <c r="K311" i="2"/>
  <c r="H311" i="2"/>
  <c r="F311" i="2" l="1"/>
  <c r="G311" i="2" s="1"/>
  <c r="C312" i="2"/>
  <c r="L312" i="2" s="1"/>
  <c r="I312" i="2" l="1"/>
  <c r="H312" i="2"/>
  <c r="J312" i="2"/>
  <c r="K312" i="2"/>
  <c r="C313" i="2" l="1"/>
  <c r="L313" i="2" s="1"/>
  <c r="F312" i="2"/>
  <c r="G312" i="2" s="1"/>
  <c r="H313" i="2" l="1"/>
  <c r="K313" i="2"/>
  <c r="I313" i="2"/>
  <c r="J313" i="2"/>
  <c r="C314" i="2" l="1"/>
  <c r="L314" i="2" s="1"/>
  <c r="F313" i="2"/>
  <c r="G313" i="2" s="1"/>
  <c r="H314" i="2" l="1"/>
  <c r="I314" i="2"/>
  <c r="J314" i="2"/>
  <c r="K314" i="2"/>
  <c r="C315" i="2" l="1"/>
  <c r="L315" i="2" s="1"/>
  <c r="F314" i="2"/>
  <c r="G314" i="2" s="1"/>
  <c r="H315" i="2" l="1"/>
  <c r="J315" i="2"/>
  <c r="K315" i="2"/>
  <c r="I315" i="2"/>
  <c r="F315" i="2" l="1"/>
  <c r="G315" i="2" s="1"/>
  <c r="C316" i="2"/>
  <c r="L316" i="2" s="1"/>
  <c r="I316" i="2" l="1"/>
  <c r="J316" i="2"/>
  <c r="H316" i="2"/>
  <c r="K316" i="2"/>
  <c r="C317" i="2" l="1"/>
  <c r="L317" i="2" s="1"/>
  <c r="F316" i="2"/>
  <c r="G316" i="2" s="1"/>
  <c r="I317" i="2" l="1"/>
  <c r="K317" i="2"/>
  <c r="H317" i="2"/>
  <c r="J317" i="2"/>
  <c r="F317" i="2" l="1"/>
  <c r="G317" i="2" s="1"/>
  <c r="C318" i="2"/>
  <c r="L318" i="2" s="1"/>
  <c r="J318" i="2" l="1"/>
  <c r="I318" i="2"/>
  <c r="K318" i="2"/>
  <c r="H318" i="2"/>
  <c r="F318" i="2" l="1"/>
  <c r="G318" i="2" s="1"/>
  <c r="C319" i="2"/>
  <c r="L319" i="2" s="1"/>
  <c r="I319" i="2" l="1"/>
  <c r="J319" i="2"/>
  <c r="H319" i="2"/>
  <c r="F319" i="2" s="1"/>
  <c r="G319" i="2" s="1"/>
  <c r="K319" i="2"/>
  <c r="C320" i="2" l="1"/>
  <c r="L320" i="2" s="1"/>
  <c r="I320" i="2" l="1"/>
  <c r="K320" i="2"/>
  <c r="J320" i="2"/>
  <c r="H320" i="2"/>
  <c r="C321" i="2" l="1"/>
  <c r="L321" i="2" s="1"/>
  <c r="F320" i="2"/>
  <c r="G320" i="2" s="1"/>
  <c r="I321" i="2" l="1"/>
  <c r="H321" i="2"/>
  <c r="K321" i="2"/>
  <c r="J321" i="2"/>
  <c r="F321" i="2" l="1"/>
  <c r="G321" i="2" s="1"/>
  <c r="C322" i="2"/>
  <c r="L322" i="2" s="1"/>
  <c r="K322" i="2" l="1"/>
  <c r="I322" i="2"/>
  <c r="H322" i="2"/>
  <c r="J322" i="2"/>
  <c r="C323" i="2" l="1"/>
  <c r="L323" i="2" s="1"/>
  <c r="F322" i="2"/>
  <c r="G322" i="2" s="1"/>
  <c r="J323" i="2" l="1"/>
  <c r="H323" i="2"/>
  <c r="K323" i="2"/>
  <c r="I323" i="2"/>
  <c r="F323" i="2" l="1"/>
  <c r="G323" i="2" s="1"/>
  <c r="C324" i="2"/>
  <c r="L324" i="2" s="1"/>
  <c r="J324" i="2" l="1"/>
  <c r="K324" i="2"/>
  <c r="H324" i="2"/>
  <c r="I324" i="2"/>
  <c r="F324" i="2" l="1"/>
  <c r="G324" i="2" s="1"/>
  <c r="C325" i="2"/>
  <c r="L325" i="2" s="1"/>
  <c r="H325" i="2" l="1"/>
  <c r="I325" i="2"/>
  <c r="K325" i="2"/>
  <c r="J325" i="2"/>
  <c r="F325" i="2" l="1"/>
  <c r="G325" i="2" s="1"/>
  <c r="C326" i="2"/>
  <c r="L326" i="2" s="1"/>
  <c r="J326" i="2" l="1"/>
  <c r="I326" i="2"/>
  <c r="H326" i="2"/>
  <c r="K326" i="2"/>
  <c r="F326" i="2" l="1"/>
  <c r="G326" i="2" s="1"/>
  <c r="C327" i="2"/>
  <c r="L327" i="2" s="1"/>
  <c r="H327" i="2" l="1"/>
  <c r="F327" i="2" s="1"/>
  <c r="G327" i="2" s="1"/>
  <c r="I327" i="2"/>
  <c r="J327" i="2"/>
  <c r="K327" i="2"/>
  <c r="C328" i="2" l="1"/>
  <c r="L328" i="2" s="1"/>
  <c r="K328" i="2" l="1"/>
  <c r="I328" i="2"/>
  <c r="J328" i="2"/>
  <c r="H328" i="2"/>
  <c r="C329" i="2" l="1"/>
  <c r="L329" i="2" s="1"/>
  <c r="F328" i="2"/>
  <c r="G328" i="2" s="1"/>
  <c r="I329" i="2" l="1"/>
  <c r="K329" i="2"/>
  <c r="J329" i="2"/>
  <c r="H329" i="2"/>
  <c r="F329" i="2" l="1"/>
  <c r="G329" i="2" s="1"/>
  <c r="C330" i="2"/>
  <c r="L330" i="2" s="1"/>
  <c r="I330" i="2" l="1"/>
  <c r="K330" i="2"/>
  <c r="J330" i="2"/>
  <c r="H330" i="2"/>
  <c r="C331" i="2" l="1"/>
  <c r="L331" i="2" s="1"/>
  <c r="F330" i="2"/>
  <c r="G330" i="2" s="1"/>
  <c r="I331" i="2" l="1"/>
  <c r="H331" i="2"/>
  <c r="J331" i="2"/>
  <c r="K331" i="2"/>
  <c r="F331" i="2" l="1"/>
  <c r="G331" i="2" s="1"/>
  <c r="C332" i="2"/>
  <c r="L332" i="2" s="1"/>
  <c r="H332" i="2" l="1"/>
  <c r="K332" i="2"/>
  <c r="J332" i="2"/>
  <c r="I332" i="2"/>
  <c r="C333" i="2" l="1"/>
  <c r="L333" i="2" s="1"/>
  <c r="F332" i="2"/>
  <c r="G332" i="2" s="1"/>
  <c r="H333" i="2" l="1"/>
  <c r="I333" i="2"/>
  <c r="K333" i="2"/>
  <c r="J333" i="2"/>
  <c r="C334" i="2" l="1"/>
  <c r="L334" i="2" s="1"/>
  <c r="F333" i="2"/>
  <c r="G333" i="2" s="1"/>
  <c r="H334" i="2" l="1"/>
  <c r="J334" i="2"/>
  <c r="K334" i="2"/>
  <c r="I334" i="2"/>
  <c r="C335" i="2" l="1"/>
  <c r="L335" i="2" s="1"/>
  <c r="F334" i="2"/>
  <c r="G334" i="2" s="1"/>
  <c r="I335" i="2" l="1"/>
  <c r="K335" i="2"/>
  <c r="J335" i="2"/>
  <c r="H335" i="2"/>
  <c r="F335" i="2" l="1"/>
  <c r="G335" i="2" s="1"/>
  <c r="C336" i="2"/>
  <c r="L336" i="2" s="1"/>
  <c r="H336" i="2" l="1"/>
  <c r="F336" i="2" s="1"/>
  <c r="G336" i="2" s="1"/>
  <c r="K336" i="2"/>
  <c r="J336" i="2"/>
  <c r="I336" i="2"/>
  <c r="C337" i="2" l="1"/>
  <c r="L337" i="2" s="1"/>
  <c r="I337" i="2" l="1"/>
  <c r="K337" i="2"/>
  <c r="J337" i="2"/>
  <c r="H337" i="2"/>
  <c r="F337" i="2" l="1"/>
  <c r="G337" i="2" s="1"/>
  <c r="C338" i="2"/>
  <c r="L338" i="2" s="1"/>
  <c r="I338" i="2" l="1"/>
  <c r="H338" i="2"/>
  <c r="K338" i="2"/>
  <c r="J338" i="2"/>
  <c r="C339" i="2" l="1"/>
  <c r="L339" i="2" s="1"/>
  <c r="F338" i="2"/>
  <c r="G338" i="2" s="1"/>
  <c r="H339" i="2" l="1"/>
  <c r="J339" i="2"/>
  <c r="K339" i="2"/>
  <c r="I339" i="2"/>
  <c r="C340" i="2" l="1"/>
  <c r="L340" i="2" s="1"/>
  <c r="F339" i="2"/>
  <c r="G339" i="2" s="1"/>
  <c r="I340" i="2" l="1"/>
  <c r="J340" i="2"/>
  <c r="K340" i="2"/>
  <c r="H340" i="2"/>
  <c r="F340" i="2" l="1"/>
  <c r="G340" i="2" s="1"/>
  <c r="C341" i="2"/>
  <c r="L341" i="2" s="1"/>
  <c r="H341" i="2" l="1"/>
  <c r="K341" i="2"/>
  <c r="J341" i="2"/>
  <c r="I341" i="2"/>
  <c r="C342" i="2" l="1"/>
  <c r="L342" i="2" s="1"/>
  <c r="F341" i="2"/>
  <c r="G341" i="2" s="1"/>
  <c r="I342" i="2" l="1"/>
  <c r="H342" i="2"/>
  <c r="K342" i="2"/>
  <c r="J342" i="2"/>
  <c r="F342" i="2" l="1"/>
  <c r="G342" i="2" s="1"/>
  <c r="C343" i="2"/>
  <c r="L343" i="2" s="1"/>
  <c r="K343" i="2" l="1"/>
  <c r="J343" i="2"/>
  <c r="H343" i="2"/>
  <c r="F343" i="2" s="1"/>
  <c r="G343" i="2" s="1"/>
  <c r="I343" i="2"/>
  <c r="C344" i="2" l="1"/>
  <c r="L344" i="2" s="1"/>
  <c r="H344" i="2" l="1"/>
  <c r="I344" i="2"/>
  <c r="K344" i="2"/>
  <c r="J344" i="2"/>
  <c r="C345" i="2" l="1"/>
  <c r="L345" i="2" s="1"/>
  <c r="F344" i="2"/>
  <c r="G344" i="2" s="1"/>
  <c r="H345" i="2" l="1"/>
  <c r="K345" i="2"/>
  <c r="J345" i="2"/>
  <c r="I345" i="2"/>
  <c r="C346" i="2" l="1"/>
  <c r="L346" i="2" s="1"/>
  <c r="F345" i="2"/>
  <c r="G345" i="2" s="1"/>
  <c r="H346" i="2" l="1"/>
  <c r="I346" i="2"/>
  <c r="J346" i="2"/>
  <c r="K346" i="2"/>
  <c r="C347" i="2" l="1"/>
  <c r="L347" i="2" s="1"/>
  <c r="F346" i="2"/>
  <c r="G346" i="2" s="1"/>
  <c r="K347" i="2" l="1"/>
  <c r="J347" i="2"/>
  <c r="H347" i="2"/>
  <c r="I347" i="2"/>
  <c r="C348" i="2" l="1"/>
  <c r="L348" i="2" s="1"/>
  <c r="F347" i="2"/>
  <c r="G347" i="2" s="1"/>
  <c r="H348" i="2" l="1"/>
  <c r="J348" i="2"/>
  <c r="K348" i="2"/>
  <c r="I348" i="2"/>
  <c r="C349" i="2" l="1"/>
  <c r="L349" i="2" s="1"/>
  <c r="F348" i="2"/>
  <c r="G348" i="2" s="1"/>
  <c r="H349" i="2" l="1"/>
  <c r="I349" i="2"/>
  <c r="J349" i="2"/>
  <c r="K349" i="2"/>
  <c r="F349" i="2" l="1"/>
  <c r="G349" i="2" s="1"/>
  <c r="C350" i="2"/>
  <c r="L350" i="2" s="1"/>
  <c r="I350" i="2" l="1"/>
  <c r="K350" i="2"/>
  <c r="H350" i="2"/>
  <c r="F350" i="2" s="1"/>
  <c r="G350" i="2" s="1"/>
  <c r="J350" i="2"/>
  <c r="C351" i="2" l="1"/>
  <c r="L351" i="2" s="1"/>
  <c r="H351" i="2" l="1"/>
  <c r="J351" i="2"/>
  <c r="K351" i="2"/>
  <c r="I351" i="2"/>
  <c r="C352" i="2" l="1"/>
  <c r="L352" i="2" s="1"/>
  <c r="F351" i="2"/>
  <c r="G351" i="2" s="1"/>
  <c r="I352" i="2" l="1"/>
  <c r="J352" i="2"/>
  <c r="K352" i="2"/>
  <c r="H352" i="2"/>
  <c r="F352" i="2" s="1"/>
  <c r="G352" i="2" s="1"/>
  <c r="C353" i="2" l="1"/>
  <c r="L353" i="2" s="1"/>
  <c r="I353" i="2" l="1"/>
  <c r="J353" i="2"/>
  <c r="H353" i="2"/>
  <c r="K353" i="2"/>
  <c r="F353" i="2" l="1"/>
  <c r="G353" i="2" s="1"/>
  <c r="C354" i="2"/>
  <c r="L354" i="2" s="1"/>
  <c r="I354" i="2" l="1"/>
  <c r="H354" i="2"/>
  <c r="K354" i="2"/>
  <c r="J354" i="2"/>
  <c r="C355" i="2" l="1"/>
  <c r="L355" i="2" s="1"/>
  <c r="F354" i="2"/>
  <c r="G354" i="2" s="1"/>
  <c r="I355" i="2" l="1"/>
  <c r="H355" i="2"/>
  <c r="K355" i="2"/>
  <c r="J355" i="2"/>
  <c r="F355" i="2" l="1"/>
  <c r="G355" i="2" s="1"/>
  <c r="C356" i="2"/>
  <c r="L356" i="2" s="1"/>
  <c r="I356" i="2" l="1"/>
  <c r="H356" i="2"/>
  <c r="J356" i="2"/>
  <c r="K356" i="2"/>
  <c r="C357" i="2" l="1"/>
  <c r="L357" i="2" s="1"/>
  <c r="F356" i="2"/>
  <c r="G356" i="2" s="1"/>
  <c r="H357" i="2" l="1"/>
  <c r="F357" i="2" s="1"/>
  <c r="G357" i="2" s="1"/>
  <c r="I357" i="2"/>
  <c r="J357" i="2"/>
  <c r="K357" i="2"/>
  <c r="C358" i="2" l="1"/>
  <c r="L358" i="2" s="1"/>
  <c r="H358" i="2" l="1"/>
  <c r="K358" i="2"/>
  <c r="I358" i="2"/>
  <c r="J358" i="2"/>
  <c r="C359" i="2" l="1"/>
  <c r="L359" i="2" s="1"/>
  <c r="F358" i="2"/>
  <c r="G358" i="2" s="1"/>
  <c r="I359" i="2" l="1"/>
  <c r="K359" i="2"/>
  <c r="J359" i="2"/>
  <c r="H359" i="2"/>
  <c r="C360" i="2" l="1"/>
  <c r="L360" i="2" s="1"/>
  <c r="F359" i="2"/>
  <c r="G359" i="2" s="1"/>
  <c r="I360" i="2" l="1"/>
  <c r="K360" i="2"/>
  <c r="J360" i="2"/>
  <c r="H360" i="2"/>
  <c r="F360" i="2" l="1"/>
  <c r="G360" i="2" s="1"/>
  <c r="C361" i="2"/>
  <c r="L361" i="2" s="1"/>
  <c r="I361" i="2" l="1"/>
  <c r="K361" i="2"/>
  <c r="H361" i="2"/>
  <c r="F361" i="2" s="1"/>
  <c r="G361" i="2" s="1"/>
  <c r="J361" i="2"/>
  <c r="C362" i="2" l="1"/>
  <c r="L362" i="2" s="1"/>
  <c r="H362" i="2" l="1"/>
  <c r="K362" i="2"/>
  <c r="I362" i="2"/>
  <c r="J362" i="2"/>
  <c r="C363" i="2" l="1"/>
  <c r="L363" i="2" s="1"/>
  <c r="F362" i="2"/>
  <c r="G362" i="2" s="1"/>
  <c r="H363" i="2" l="1"/>
  <c r="I363" i="2"/>
  <c r="J363" i="2"/>
  <c r="K363" i="2"/>
  <c r="C364" i="2" l="1"/>
  <c r="L364" i="2" s="1"/>
  <c r="F363" i="2"/>
  <c r="G363" i="2" s="1"/>
  <c r="I364" i="2" l="1"/>
  <c r="J364" i="2"/>
  <c r="K364" i="2"/>
  <c r="H364" i="2"/>
  <c r="F364" i="2" s="1"/>
  <c r="G364" i="2" s="1"/>
  <c r="C365" i="2" l="1"/>
  <c r="L365" i="2" s="1"/>
  <c r="H365" i="2" l="1"/>
  <c r="I365" i="2"/>
  <c r="J365" i="2"/>
  <c r="K365" i="2"/>
  <c r="C366" i="2" l="1"/>
  <c r="L366" i="2" s="1"/>
  <c r="F365" i="2"/>
  <c r="G365" i="2" s="1"/>
  <c r="I366" i="2" l="1"/>
  <c r="K366" i="2"/>
  <c r="H366" i="2"/>
  <c r="J366" i="2"/>
  <c r="F366" i="2" l="1"/>
  <c r="G366" i="2" s="1"/>
  <c r="C367" i="2"/>
  <c r="L367" i="2" s="1"/>
  <c r="I367" i="2" l="1"/>
  <c r="H367" i="2"/>
  <c r="J367" i="2"/>
  <c r="K367" i="2"/>
  <c r="C368" i="2" l="1"/>
  <c r="L368" i="2" s="1"/>
  <c r="F367" i="2"/>
  <c r="G367" i="2" s="1"/>
  <c r="H368" i="2" l="1"/>
  <c r="K368" i="2"/>
  <c r="J368" i="2"/>
  <c r="I368" i="2"/>
  <c r="F368" i="2" l="1"/>
  <c r="G368" i="2" s="1"/>
  <c r="C369" i="2"/>
  <c r="L369" i="2" s="1"/>
  <c r="I369" i="2" l="1"/>
  <c r="K369" i="2"/>
  <c r="J369" i="2"/>
  <c r="H369" i="2"/>
  <c r="F369" i="2" s="1"/>
  <c r="G369" i="2" s="1"/>
  <c r="C370" i="2" l="1"/>
  <c r="L370" i="2" s="1"/>
  <c r="I370" i="2" l="1"/>
  <c r="K370" i="2"/>
  <c r="H370" i="2"/>
  <c r="J370" i="2"/>
  <c r="F370" i="2" l="1"/>
  <c r="G370" i="2" s="1"/>
  <c r="C371" i="2"/>
  <c r="L371" i="2" s="1"/>
  <c r="I371" i="2" l="1"/>
  <c r="J371" i="2"/>
  <c r="K371" i="2"/>
  <c r="H371" i="2"/>
  <c r="F371" i="2" l="1"/>
  <c r="G371" i="2" s="1"/>
  <c r="C372" i="2"/>
  <c r="L372" i="2" s="1"/>
  <c r="H372" i="2" l="1"/>
  <c r="F372" i="2" s="1"/>
  <c r="G372" i="2" s="1"/>
  <c r="I372" i="2"/>
  <c r="K372" i="2"/>
  <c r="J372" i="2"/>
  <c r="C373" i="2" l="1"/>
  <c r="L373" i="2" s="1"/>
  <c r="H373" i="2" l="1"/>
  <c r="I373" i="2"/>
  <c r="J373" i="2"/>
  <c r="K373" i="2"/>
  <c r="C374" i="2" l="1"/>
  <c r="L374" i="2" s="1"/>
  <c r="F373" i="2"/>
  <c r="G373" i="2" s="1"/>
  <c r="I374" i="2" l="1"/>
  <c r="K374" i="2"/>
  <c r="H374" i="2"/>
  <c r="J374" i="2"/>
  <c r="F374" i="2" l="1"/>
  <c r="G374" i="2" s="1"/>
  <c r="C375" i="2"/>
  <c r="L375" i="2" s="1"/>
  <c r="I375" i="2" l="1"/>
  <c r="K375" i="2"/>
  <c r="B24" i="1" s="1"/>
  <c r="H375" i="2"/>
  <c r="J375" i="2"/>
  <c r="D12" i="2"/>
  <c r="D11" i="2"/>
  <c r="G9" i="2" s="1"/>
  <c r="D10" i="2" l="1"/>
  <c r="B18" i="1" s="1"/>
  <c r="G10" i="2"/>
  <c r="H10" i="2" s="1"/>
  <c r="H9" i="2"/>
  <c r="G11" i="2"/>
  <c r="H11" i="2" s="1"/>
  <c r="B27" i="1" s="1"/>
  <c r="F375" i="2"/>
  <c r="G375" i="2" s="1"/>
  <c r="Q36" i="2" l="1"/>
  <c r="Y29" i="2" l="1"/>
  <c r="V30" i="2"/>
  <c r="P25" i="2"/>
  <c r="Y24" i="2"/>
  <c r="R31" i="2"/>
  <c r="Z41" i="2"/>
  <c r="Z18" i="2"/>
  <c r="V39" i="2"/>
  <c r="S17" i="2"/>
  <c r="W20" i="2"/>
  <c r="U27" i="2"/>
  <c r="W32" i="2"/>
  <c r="W40" i="2"/>
  <c r="P23" i="2"/>
  <c r="Q28" i="2"/>
  <c r="P26" i="2"/>
  <c r="W34" i="2"/>
  <c r="S37" i="2"/>
  <c r="X19" i="2"/>
  <c r="T38" i="2"/>
  <c r="W21" i="2"/>
  <c r="T22" i="2"/>
  <c r="Q16" i="2"/>
  <c r="N16" i="2"/>
  <c r="AD16" i="2" s="1"/>
  <c r="C32" i="1" s="1"/>
  <c r="R30" i="2"/>
  <c r="Z30" i="2"/>
  <c r="U24" i="2"/>
  <c r="P24" i="2"/>
  <c r="T24" i="2"/>
  <c r="Q30" i="2"/>
  <c r="X30" i="2"/>
  <c r="Y30" i="2"/>
  <c r="P30" i="2"/>
  <c r="W30" i="2"/>
  <c r="T30" i="2"/>
  <c r="AA30" i="2"/>
  <c r="U31" i="2"/>
  <c r="AA36" i="2"/>
  <c r="U36" i="2"/>
  <c r="Y36" i="2"/>
  <c r="S36" i="2"/>
  <c r="T36" i="2"/>
  <c r="X36" i="2"/>
  <c r="V36" i="2"/>
  <c r="Z36" i="2"/>
  <c r="P36" i="2"/>
  <c r="W36" i="2"/>
  <c r="R36" i="2"/>
  <c r="U29" i="2"/>
  <c r="S29" i="2"/>
  <c r="P29" i="2"/>
  <c r="Z29" i="2"/>
  <c r="Q29" i="2"/>
  <c r="T29" i="2"/>
  <c r="W29" i="2"/>
  <c r="AA29" i="2"/>
  <c r="R29" i="2"/>
  <c r="X29" i="2"/>
  <c r="V29" i="2"/>
  <c r="Q25" i="2"/>
  <c r="Z25" i="2"/>
  <c r="U25" i="2"/>
  <c r="R25" i="2"/>
  <c r="X25" i="2"/>
  <c r="AB16" i="2" l="1"/>
  <c r="AC16" i="2" s="1"/>
  <c r="R22" i="2"/>
  <c r="S30" i="2"/>
  <c r="X24" i="2"/>
  <c r="W24" i="2"/>
  <c r="Q24" i="2"/>
  <c r="R24" i="2"/>
  <c r="V24" i="2"/>
  <c r="X31" i="2"/>
  <c r="T31" i="2"/>
  <c r="Z31" i="2"/>
  <c r="Y31" i="2"/>
  <c r="Z24" i="2"/>
  <c r="Q31" i="2"/>
  <c r="AA24" i="2"/>
  <c r="V25" i="2"/>
  <c r="AA25" i="2"/>
  <c r="U30" i="2"/>
  <c r="U17" i="2"/>
  <c r="X17" i="2"/>
  <c r="V18" i="2"/>
  <c r="S41" i="2"/>
  <c r="W41" i="2"/>
  <c r="X18" i="2"/>
  <c r="U18" i="2"/>
  <c r="W25" i="2"/>
  <c r="Q41" i="2"/>
  <c r="S24" i="2"/>
  <c r="Y20" i="2"/>
  <c r="Z20" i="2"/>
  <c r="R18" i="2"/>
  <c r="R27" i="2"/>
  <c r="Y32" i="2"/>
  <c r="S31" i="2"/>
  <c r="Z32" i="2"/>
  <c r="R41" i="2"/>
  <c r="V41" i="2"/>
  <c r="AA31" i="2"/>
  <c r="X41" i="2"/>
  <c r="Q39" i="2"/>
  <c r="Y41" i="2"/>
  <c r="W31" i="2"/>
  <c r="Q18" i="2"/>
  <c r="T39" i="2"/>
  <c r="S39" i="2"/>
  <c r="R39" i="2"/>
  <c r="U41" i="2"/>
  <c r="T41" i="2"/>
  <c r="AA20" i="2"/>
  <c r="P32" i="2"/>
  <c r="AA41" i="2"/>
  <c r="P31" i="2"/>
  <c r="S20" i="2"/>
  <c r="P41" i="2"/>
  <c r="R20" i="2"/>
  <c r="V31" i="2"/>
  <c r="T27" i="2"/>
  <c r="T17" i="2"/>
  <c r="Q26" i="2"/>
  <c r="W17" i="2"/>
  <c r="AA39" i="2"/>
  <c r="U26" i="2"/>
  <c r="AA17" i="2"/>
  <c r="S28" i="2"/>
  <c r="R17" i="2"/>
  <c r="S32" i="2"/>
  <c r="Q17" i="2"/>
  <c r="S27" i="2"/>
  <c r="X32" i="2"/>
  <c r="P17" i="2"/>
  <c r="AB17" i="2" s="1"/>
  <c r="AC17" i="2" s="1"/>
  <c r="W26" i="2"/>
  <c r="T23" i="2"/>
  <c r="Y25" i="2"/>
  <c r="U32" i="2"/>
  <c r="V40" i="2"/>
  <c r="Y40" i="2"/>
  <c r="V23" i="2"/>
  <c r="P18" i="2"/>
  <c r="AB18" i="2" s="1"/>
  <c r="AC18" i="2" s="1"/>
  <c r="T25" i="2"/>
  <c r="Y23" i="2"/>
  <c r="S25" i="2"/>
  <c r="T28" i="2"/>
  <c r="V32" i="2"/>
  <c r="Q40" i="2"/>
  <c r="Z40" i="2"/>
  <c r="S40" i="2"/>
  <c r="P39" i="2"/>
  <c r="AA40" i="2"/>
  <c r="X20" i="2"/>
  <c r="U20" i="2"/>
  <c r="AA37" i="2"/>
  <c r="U23" i="2"/>
  <c r="Q27" i="2"/>
  <c r="Q20" i="2"/>
  <c r="T32" i="2"/>
  <c r="Y17" i="2"/>
  <c r="V20" i="2"/>
  <c r="Z17" i="2"/>
  <c r="X37" i="2"/>
  <c r="Y18" i="2"/>
  <c r="AA18" i="2"/>
  <c r="V19" i="2"/>
  <c r="Q32" i="2"/>
  <c r="V27" i="2"/>
  <c r="P27" i="2"/>
  <c r="AA32" i="2"/>
  <c r="V17" i="2"/>
  <c r="AA23" i="2"/>
  <c r="S18" i="2"/>
  <c r="X39" i="2"/>
  <c r="U40" i="2"/>
  <c r="W28" i="2"/>
  <c r="X27" i="2"/>
  <c r="Y27" i="2"/>
  <c r="AA27" i="2"/>
  <c r="P20" i="2"/>
  <c r="AB20" i="2" s="1"/>
  <c r="AC20" i="2" s="1"/>
  <c r="V26" i="2"/>
  <c r="T40" i="2"/>
  <c r="Y39" i="2"/>
  <c r="W18" i="2"/>
  <c r="Y26" i="2"/>
  <c r="W27" i="2"/>
  <c r="Z27" i="2"/>
  <c r="T20" i="2"/>
  <c r="S26" i="2"/>
  <c r="R32" i="2"/>
  <c r="R40" i="2"/>
  <c r="W39" i="2"/>
  <c r="X23" i="2"/>
  <c r="W23" i="2"/>
  <c r="Q19" i="2"/>
  <c r="Q34" i="2"/>
  <c r="Z23" i="2"/>
  <c r="X28" i="2"/>
  <c r="W37" i="2"/>
  <c r="X34" i="2"/>
  <c r="S23" i="2"/>
  <c r="Y37" i="2"/>
  <c r="T19" i="2"/>
  <c r="Y28" i="2"/>
  <c r="Z28" i="2"/>
  <c r="V28" i="2"/>
  <c r="Z19" i="2"/>
  <c r="V34" i="2"/>
  <c r="Z34" i="2"/>
  <c r="AA28" i="2"/>
  <c r="AA26" i="2"/>
  <c r="T34" i="2"/>
  <c r="Q23" i="2"/>
  <c r="Z39" i="2"/>
  <c r="Y19" i="2"/>
  <c r="X26" i="2"/>
  <c r="P40" i="2"/>
  <c r="AA34" i="2"/>
  <c r="R23" i="2"/>
  <c r="U39" i="2"/>
  <c r="P21" i="2"/>
  <c r="AB21" i="2" s="1"/>
  <c r="AC21" i="2" s="1"/>
  <c r="W19" i="2"/>
  <c r="P28" i="2"/>
  <c r="S34" i="2"/>
  <c r="R28" i="2"/>
  <c r="U28" i="2"/>
  <c r="R26" i="2"/>
  <c r="X40" i="2"/>
  <c r="T26" i="2"/>
  <c r="T18" i="2"/>
  <c r="S19" i="2"/>
  <c r="W38" i="2"/>
  <c r="V21" i="2"/>
  <c r="AA38" i="2"/>
  <c r="P37" i="2"/>
  <c r="X38" i="2"/>
  <c r="P19" i="2"/>
  <c r="AB19" i="2" s="1"/>
  <c r="AC19" i="2" s="1"/>
  <c r="R37" i="2"/>
  <c r="U22" i="2"/>
  <c r="V38" i="2"/>
  <c r="Z26" i="2"/>
  <c r="AA22" i="2"/>
  <c r="R38" i="2"/>
  <c r="P34" i="2"/>
  <c r="Z37" i="2"/>
  <c r="Q37" i="2"/>
  <c r="W22" i="2"/>
  <c r="U34" i="2"/>
  <c r="R34" i="2"/>
  <c r="T37" i="2"/>
  <c r="Z22" i="2"/>
  <c r="P22" i="2"/>
  <c r="AB22" i="2" s="1"/>
  <c r="AC22" i="2" s="1"/>
  <c r="Y34" i="2"/>
  <c r="U38" i="2"/>
  <c r="Q22" i="2"/>
  <c r="Z38" i="2"/>
  <c r="R19" i="2"/>
  <c r="U19" i="2"/>
  <c r="Y22" i="2"/>
  <c r="V22" i="2"/>
  <c r="Q38" i="2"/>
  <c r="U16" i="2"/>
  <c r="Z16" i="2"/>
  <c r="X22" i="2"/>
  <c r="P38" i="2"/>
  <c r="AA19" i="2"/>
  <c r="S38" i="2"/>
  <c r="W16" i="2"/>
  <c r="Q21" i="2"/>
  <c r="U21" i="2"/>
  <c r="AA21" i="2"/>
  <c r="Y21" i="2"/>
  <c r="T21" i="2"/>
  <c r="X21" i="2"/>
  <c r="S21" i="2"/>
  <c r="R21" i="2"/>
  <c r="Z21" i="2"/>
  <c r="Y38" i="2"/>
  <c r="S22" i="2"/>
  <c r="U37" i="2"/>
  <c r="V37" i="2"/>
  <c r="V16" i="2"/>
  <c r="Y16" i="2"/>
  <c r="AA16" i="2"/>
  <c r="X16" i="2"/>
  <c r="S16" i="2"/>
  <c r="T16" i="2"/>
  <c r="R16" i="2"/>
  <c r="R35" i="2"/>
  <c r="AA35" i="2"/>
  <c r="Z35" i="2"/>
  <c r="Y35" i="2"/>
  <c r="Q35" i="2"/>
  <c r="U35" i="2"/>
  <c r="W35" i="2"/>
  <c r="T35" i="2"/>
  <c r="X35" i="2"/>
  <c r="S35" i="2"/>
  <c r="P35" i="2"/>
  <c r="V35" i="2"/>
  <c r="AB23" i="2"/>
  <c r="AC23" i="2" s="1"/>
  <c r="V33" i="2"/>
  <c r="Q33" i="2"/>
  <c r="P33" i="2"/>
  <c r="Z33" i="2"/>
  <c r="Y33" i="2"/>
  <c r="R33" i="2"/>
  <c r="W33" i="2"/>
  <c r="X33" i="2"/>
  <c r="S33" i="2"/>
  <c r="U33" i="2"/>
  <c r="T33" i="2"/>
  <c r="AA33" i="2"/>
  <c r="AB25" i="2" l="1"/>
  <c r="AC25" i="2" s="1"/>
  <c r="AB24" i="2"/>
  <c r="AC24" i="2" s="1"/>
  <c r="AB28" i="2"/>
  <c r="AC28" i="2" s="1"/>
  <c r="AB26" i="2"/>
  <c r="AC26" i="2" s="1"/>
  <c r="AB27" i="2"/>
  <c r="AC27" i="2" s="1"/>
  <c r="AB29" i="2"/>
  <c r="AC29" i="2" s="1"/>
  <c r="AB32" i="2" l="1"/>
  <c r="AC32" i="2" s="1"/>
  <c r="AB34" i="2"/>
  <c r="AC34" i="2" s="1"/>
  <c r="AB30" i="2"/>
  <c r="AC30" i="2" s="1"/>
  <c r="AB36" i="2"/>
  <c r="AC36" i="2" s="1"/>
  <c r="AB33" i="2"/>
  <c r="AC33" i="2" s="1"/>
  <c r="AB31" i="2"/>
  <c r="AC31" i="2" s="1"/>
  <c r="AB40" i="2" l="1"/>
  <c r="AC40" i="2" s="1"/>
  <c r="AB39" i="2"/>
  <c r="AC39" i="2" s="1"/>
  <c r="AB41" i="2"/>
  <c r="AC41" i="2" s="1"/>
  <c r="AB35" i="2"/>
  <c r="AC35" i="2" s="1"/>
  <c r="AB38" i="2"/>
  <c r="AC38" i="2" s="1"/>
  <c r="AB37" i="2"/>
  <c r="AC37" i="2" s="1"/>
  <c r="Y361" i="2" l="1"/>
  <c r="Z361" i="2"/>
  <c r="R361" i="2"/>
  <c r="V361" i="2"/>
  <c r="S361" i="2"/>
  <c r="T361" i="2"/>
  <c r="Q361" i="2"/>
  <c r="U361" i="2"/>
  <c r="X361" i="2"/>
  <c r="W361" i="2"/>
  <c r="P361" i="2"/>
  <c r="AB361" i="2" s="1"/>
  <c r="AC361" i="2" s="1"/>
  <c r="AA361" i="2"/>
  <c r="Y243" i="2"/>
  <c r="R243" i="2"/>
  <c r="Z243" i="2"/>
  <c r="Q243" i="2"/>
  <c r="T243" i="2"/>
  <c r="P243" i="2"/>
  <c r="AB243" i="2" s="1"/>
  <c r="AC243" i="2" s="1"/>
  <c r="S243" i="2"/>
  <c r="W243" i="2"/>
  <c r="U243" i="2"/>
  <c r="X243" i="2"/>
  <c r="V243" i="2"/>
  <c r="AA243" i="2"/>
  <c r="U362" i="2"/>
  <c r="Q362" i="2"/>
  <c r="AA362" i="2"/>
  <c r="T362" i="2"/>
  <c r="Y362" i="2"/>
  <c r="V362" i="2"/>
  <c r="P362" i="2"/>
  <c r="AB362" i="2" s="1"/>
  <c r="AC362" i="2" s="1"/>
  <c r="W362" i="2"/>
  <c r="X362" i="2"/>
  <c r="S362" i="2"/>
  <c r="R362" i="2"/>
  <c r="Z362" i="2"/>
  <c r="P83" i="2"/>
  <c r="AB83" i="2" s="1"/>
  <c r="AC83" i="2" s="1"/>
  <c r="R83" i="2"/>
  <c r="T83" i="2"/>
  <c r="X83" i="2"/>
  <c r="Z83" i="2"/>
  <c r="V83" i="2"/>
  <c r="Q83" i="2"/>
  <c r="AA83" i="2"/>
  <c r="Y83" i="2"/>
  <c r="S83" i="2"/>
  <c r="W83" i="2"/>
  <c r="U83" i="2"/>
  <c r="AA294" i="2"/>
  <c r="T294" i="2"/>
  <c r="P294" i="2"/>
  <c r="AB294" i="2" s="1"/>
  <c r="AC294" i="2" s="1"/>
  <c r="U294" i="2"/>
  <c r="Q294" i="2"/>
  <c r="S294" i="2"/>
  <c r="Z294" i="2"/>
  <c r="Y294" i="2"/>
  <c r="R294" i="2"/>
  <c r="W294" i="2"/>
  <c r="X294" i="2"/>
  <c r="V294" i="2"/>
  <c r="U57" i="2"/>
  <c r="Y57" i="2"/>
  <c r="Q57" i="2"/>
  <c r="Z57" i="2"/>
  <c r="P57" i="2"/>
  <c r="AB57" i="2" s="1"/>
  <c r="AC57" i="2" s="1"/>
  <c r="V57" i="2"/>
  <c r="R57" i="2"/>
  <c r="W57" i="2"/>
  <c r="X57" i="2"/>
  <c r="T57" i="2"/>
  <c r="AA57" i="2"/>
  <c r="S57" i="2"/>
  <c r="P213" i="2"/>
  <c r="AB213" i="2" s="1"/>
  <c r="AC213" i="2" s="1"/>
  <c r="Z213" i="2"/>
  <c r="U213" i="2"/>
  <c r="V213" i="2"/>
  <c r="T213" i="2"/>
  <c r="W213" i="2"/>
  <c r="Y213" i="2"/>
  <c r="S213" i="2"/>
  <c r="Q213" i="2"/>
  <c r="AA213" i="2"/>
  <c r="X213" i="2"/>
  <c r="R213" i="2"/>
  <c r="X107" i="2"/>
  <c r="Q107" i="2"/>
  <c r="P107" i="2"/>
  <c r="AB107" i="2" s="1"/>
  <c r="AC107" i="2" s="1"/>
  <c r="AA107" i="2"/>
  <c r="T107" i="2"/>
  <c r="R107" i="2"/>
  <c r="W107" i="2"/>
  <c r="Y107" i="2"/>
  <c r="S107" i="2"/>
  <c r="V107" i="2"/>
  <c r="Z107" i="2"/>
  <c r="U107" i="2"/>
  <c r="W115" i="2"/>
  <c r="Z115" i="2"/>
  <c r="X115" i="2"/>
  <c r="P115" i="2"/>
  <c r="AB115" i="2" s="1"/>
  <c r="AC115" i="2" s="1"/>
  <c r="U115" i="2"/>
  <c r="S115" i="2"/>
  <c r="AA115" i="2"/>
  <c r="Q115" i="2"/>
  <c r="V115" i="2"/>
  <c r="R115" i="2"/>
  <c r="Y115" i="2"/>
  <c r="T115" i="2"/>
  <c r="X295" i="2"/>
  <c r="Q295" i="2"/>
  <c r="AA295" i="2"/>
  <c r="P295" i="2"/>
  <c r="AB295" i="2" s="1"/>
  <c r="AC295" i="2" s="1"/>
  <c r="T295" i="2"/>
  <c r="U295" i="2"/>
  <c r="Z295" i="2"/>
  <c r="R295" i="2"/>
  <c r="Y295" i="2"/>
  <c r="S295" i="2"/>
  <c r="W295" i="2"/>
  <c r="V295" i="2"/>
  <c r="Q187" i="2"/>
  <c r="X187" i="2"/>
  <c r="U187" i="2"/>
  <c r="W187" i="2"/>
  <c r="Y187" i="2"/>
  <c r="V187" i="2"/>
  <c r="S187" i="2"/>
  <c r="T187" i="2"/>
  <c r="P187" i="2"/>
  <c r="AB187" i="2" s="1"/>
  <c r="AC187" i="2" s="1"/>
  <c r="R187" i="2"/>
  <c r="AA187" i="2"/>
  <c r="Z187" i="2"/>
  <c r="X84" i="2"/>
  <c r="W84" i="2"/>
  <c r="T84" i="2"/>
  <c r="V84" i="2"/>
  <c r="Q84" i="2"/>
  <c r="S84" i="2"/>
  <c r="U84" i="2"/>
  <c r="Y84" i="2"/>
  <c r="P84" i="2"/>
  <c r="AB84" i="2" s="1"/>
  <c r="AC84" i="2" s="1"/>
  <c r="AA84" i="2"/>
  <c r="Z84" i="2"/>
  <c r="R84" i="2"/>
  <c r="V48" i="2"/>
  <c r="Z48" i="2"/>
  <c r="Y48" i="2"/>
  <c r="U48" i="2"/>
  <c r="T48" i="2"/>
  <c r="X48" i="2"/>
  <c r="Q48" i="2"/>
  <c r="AA48" i="2"/>
  <c r="W48" i="2"/>
  <c r="P48" i="2"/>
  <c r="AB48" i="2" s="1"/>
  <c r="AC48" i="2" s="1"/>
  <c r="S48" i="2"/>
  <c r="R48" i="2"/>
  <c r="Q321" i="2"/>
  <c r="U321" i="2"/>
  <c r="R321" i="2"/>
  <c r="W321" i="2"/>
  <c r="X321" i="2"/>
  <c r="T321" i="2"/>
  <c r="S321" i="2"/>
  <c r="Y321" i="2"/>
  <c r="V321" i="2"/>
  <c r="P321" i="2"/>
  <c r="AB321" i="2" s="1"/>
  <c r="AC321" i="2" s="1"/>
  <c r="Z321" i="2"/>
  <c r="AA321" i="2"/>
  <c r="R349" i="2"/>
  <c r="P349" i="2"/>
  <c r="AB349" i="2" s="1"/>
  <c r="AC349" i="2" s="1"/>
  <c r="X349" i="2"/>
  <c r="S349" i="2"/>
  <c r="U349" i="2"/>
  <c r="AA349" i="2"/>
  <c r="Z349" i="2"/>
  <c r="Q349" i="2"/>
  <c r="T349" i="2"/>
  <c r="W349" i="2"/>
  <c r="V349" i="2"/>
  <c r="Y349" i="2"/>
  <c r="AA227" i="2"/>
  <c r="Z227" i="2"/>
  <c r="Y227" i="2"/>
  <c r="Q227" i="2"/>
  <c r="T227" i="2"/>
  <c r="P227" i="2"/>
  <c r="AB227" i="2" s="1"/>
  <c r="AC227" i="2" s="1"/>
  <c r="U227" i="2"/>
  <c r="X227" i="2"/>
  <c r="V227" i="2"/>
  <c r="W227" i="2"/>
  <c r="R227" i="2"/>
  <c r="S227" i="2"/>
  <c r="U102" i="2"/>
  <c r="Z102" i="2"/>
  <c r="X102" i="2"/>
  <c r="V102" i="2"/>
  <c r="P102" i="2"/>
  <c r="AB102" i="2" s="1"/>
  <c r="AC102" i="2" s="1"/>
  <c r="R102" i="2"/>
  <c r="Y102" i="2"/>
  <c r="T102" i="2"/>
  <c r="S102" i="2"/>
  <c r="Q102" i="2"/>
  <c r="AA102" i="2"/>
  <c r="W102" i="2"/>
  <c r="Q371" i="2"/>
  <c r="R371" i="2"/>
  <c r="P371" i="2"/>
  <c r="AB371" i="2" s="1"/>
  <c r="AC371" i="2" s="1"/>
  <c r="AA371" i="2"/>
  <c r="Z371" i="2"/>
  <c r="X371" i="2"/>
  <c r="W371" i="2"/>
  <c r="V371" i="2"/>
  <c r="Y371" i="2"/>
  <c r="T371" i="2"/>
  <c r="S371" i="2"/>
  <c r="U371" i="2"/>
  <c r="T299" i="2"/>
  <c r="P299" i="2"/>
  <c r="AB299" i="2" s="1"/>
  <c r="AC299" i="2" s="1"/>
  <c r="X299" i="2"/>
  <c r="R299" i="2"/>
  <c r="Y299" i="2"/>
  <c r="S299" i="2"/>
  <c r="AA299" i="2"/>
  <c r="Q299" i="2"/>
  <c r="Z299" i="2"/>
  <c r="W299" i="2"/>
  <c r="U299" i="2"/>
  <c r="V299" i="2"/>
  <c r="P293" i="2"/>
  <c r="AB293" i="2" s="1"/>
  <c r="AC293" i="2" s="1"/>
  <c r="Z293" i="2"/>
  <c r="S293" i="2"/>
  <c r="V293" i="2"/>
  <c r="R293" i="2"/>
  <c r="T293" i="2"/>
  <c r="Y293" i="2"/>
  <c r="X293" i="2"/>
  <c r="W293" i="2"/>
  <c r="AA293" i="2"/>
  <c r="U293" i="2"/>
  <c r="Q293" i="2"/>
  <c r="Q184" i="2"/>
  <c r="Z184" i="2"/>
  <c r="W184" i="2"/>
  <c r="X184" i="2"/>
  <c r="S184" i="2"/>
  <c r="V184" i="2"/>
  <c r="R184" i="2"/>
  <c r="U184" i="2"/>
  <c r="Y184" i="2"/>
  <c r="P184" i="2"/>
  <c r="AB184" i="2" s="1"/>
  <c r="AC184" i="2" s="1"/>
  <c r="T184" i="2"/>
  <c r="AA184" i="2"/>
  <c r="P224" i="2"/>
  <c r="AB224" i="2" s="1"/>
  <c r="AC224" i="2" s="1"/>
  <c r="U224" i="2"/>
  <c r="T224" i="2"/>
  <c r="W224" i="2"/>
  <c r="Z224" i="2"/>
  <c r="Y224" i="2"/>
  <c r="R224" i="2"/>
  <c r="S224" i="2"/>
  <c r="V224" i="2"/>
  <c r="Q224" i="2"/>
  <c r="AA224" i="2"/>
  <c r="X224" i="2"/>
  <c r="U309" i="2"/>
  <c r="Q309" i="2"/>
  <c r="T309" i="2"/>
  <c r="P309" i="2"/>
  <c r="AB309" i="2" s="1"/>
  <c r="AC309" i="2" s="1"/>
  <c r="S309" i="2"/>
  <c r="AA309" i="2"/>
  <c r="Y309" i="2"/>
  <c r="X309" i="2"/>
  <c r="R309" i="2"/>
  <c r="Z309" i="2"/>
  <c r="W309" i="2"/>
  <c r="V309" i="2"/>
  <c r="T314" i="2"/>
  <c r="U314" i="2"/>
  <c r="Z314" i="2"/>
  <c r="Q314" i="2"/>
  <c r="Y314" i="2"/>
  <c r="P314" i="2"/>
  <c r="AB314" i="2" s="1"/>
  <c r="AC314" i="2" s="1"/>
  <c r="AA314" i="2"/>
  <c r="S314" i="2"/>
  <c r="W314" i="2"/>
  <c r="R314" i="2"/>
  <c r="X314" i="2"/>
  <c r="V314" i="2"/>
  <c r="Y62" i="2"/>
  <c r="Q62" i="2"/>
  <c r="Z62" i="2"/>
  <c r="S62" i="2"/>
  <c r="P62" i="2"/>
  <c r="AB62" i="2" s="1"/>
  <c r="AC62" i="2" s="1"/>
  <c r="W62" i="2"/>
  <c r="X62" i="2"/>
  <c r="AA62" i="2"/>
  <c r="R62" i="2"/>
  <c r="U62" i="2"/>
  <c r="V62" i="2"/>
  <c r="T62" i="2"/>
  <c r="X73" i="2"/>
  <c r="AA73" i="2"/>
  <c r="W73" i="2"/>
  <c r="R73" i="2"/>
  <c r="V73" i="2"/>
  <c r="U73" i="2"/>
  <c r="Y73" i="2"/>
  <c r="P73" i="2"/>
  <c r="AB73" i="2" s="1"/>
  <c r="AC73" i="2" s="1"/>
  <c r="S73" i="2"/>
  <c r="Q73" i="2"/>
  <c r="Z73" i="2"/>
  <c r="T73" i="2"/>
  <c r="R332" i="2"/>
  <c r="Y332" i="2"/>
  <c r="Z332" i="2"/>
  <c r="AA332" i="2"/>
  <c r="W332" i="2"/>
  <c r="Q332" i="2"/>
  <c r="V332" i="2"/>
  <c r="S332" i="2"/>
  <c r="U332" i="2"/>
  <c r="T332" i="2"/>
  <c r="X332" i="2"/>
  <c r="P332" i="2"/>
  <c r="AB332" i="2" s="1"/>
  <c r="AC332" i="2" s="1"/>
  <c r="Q255" i="2"/>
  <c r="U255" i="2"/>
  <c r="Y255" i="2"/>
  <c r="V255" i="2"/>
  <c r="R255" i="2"/>
  <c r="X255" i="2"/>
  <c r="S255" i="2"/>
  <c r="AA255" i="2"/>
  <c r="W255" i="2"/>
  <c r="P255" i="2"/>
  <c r="AB255" i="2" s="1"/>
  <c r="AC255" i="2" s="1"/>
  <c r="Z255" i="2"/>
  <c r="T255" i="2"/>
  <c r="R198" i="2"/>
  <c r="Z198" i="2"/>
  <c r="P198" i="2"/>
  <c r="AB198" i="2" s="1"/>
  <c r="AC198" i="2" s="1"/>
  <c r="X198" i="2"/>
  <c r="Q198" i="2"/>
  <c r="Y198" i="2"/>
  <c r="U198" i="2"/>
  <c r="T198" i="2"/>
  <c r="W198" i="2"/>
  <c r="S198" i="2"/>
  <c r="AA198" i="2"/>
  <c r="V198" i="2"/>
  <c r="X160" i="2"/>
  <c r="T160" i="2"/>
  <c r="V160" i="2"/>
  <c r="Q160" i="2"/>
  <c r="Y160" i="2"/>
  <c r="U160" i="2"/>
  <c r="S160" i="2"/>
  <c r="Z160" i="2"/>
  <c r="AA160" i="2"/>
  <c r="W160" i="2"/>
  <c r="P160" i="2"/>
  <c r="AB160" i="2" s="1"/>
  <c r="AC160" i="2" s="1"/>
  <c r="R160" i="2"/>
  <c r="T367" i="2"/>
  <c r="R367" i="2"/>
  <c r="Z367" i="2"/>
  <c r="Q367" i="2"/>
  <c r="AA367" i="2"/>
  <c r="S367" i="2"/>
  <c r="X367" i="2"/>
  <c r="Y367" i="2"/>
  <c r="V367" i="2"/>
  <c r="P367" i="2"/>
  <c r="AB367" i="2" s="1"/>
  <c r="AC367" i="2" s="1"/>
  <c r="U367" i="2"/>
  <c r="W367" i="2"/>
  <c r="Y133" i="2"/>
  <c r="S133" i="2"/>
  <c r="W133" i="2"/>
  <c r="R133" i="2"/>
  <c r="Q133" i="2"/>
  <c r="V133" i="2"/>
  <c r="U133" i="2"/>
  <c r="AA133" i="2"/>
  <c r="P133" i="2"/>
  <c r="AB133" i="2" s="1"/>
  <c r="AC133" i="2" s="1"/>
  <c r="Z133" i="2"/>
  <c r="T133" i="2"/>
  <c r="X133" i="2"/>
  <c r="Z88" i="2"/>
  <c r="V88" i="2"/>
  <c r="P88" i="2"/>
  <c r="AB88" i="2" s="1"/>
  <c r="AC88" i="2" s="1"/>
  <c r="X88" i="2"/>
  <c r="Q88" i="2"/>
  <c r="U88" i="2"/>
  <c r="W88" i="2"/>
  <c r="Y88" i="2"/>
  <c r="AA88" i="2"/>
  <c r="T88" i="2"/>
  <c r="S88" i="2"/>
  <c r="R88" i="2"/>
  <c r="U280" i="2"/>
  <c r="T280" i="2"/>
  <c r="AA280" i="2"/>
  <c r="X280" i="2"/>
  <c r="Z280" i="2"/>
  <c r="Q280" i="2"/>
  <c r="W280" i="2"/>
  <c r="P280" i="2"/>
  <c r="AB280" i="2" s="1"/>
  <c r="AC280" i="2" s="1"/>
  <c r="Y280" i="2"/>
  <c r="R280" i="2"/>
  <c r="V280" i="2"/>
  <c r="S280" i="2"/>
  <c r="Z152" i="2"/>
  <c r="T152" i="2"/>
  <c r="Q152" i="2"/>
  <c r="AA152" i="2"/>
  <c r="X152" i="2"/>
  <c r="V152" i="2"/>
  <c r="P152" i="2"/>
  <c r="AB152" i="2" s="1"/>
  <c r="AC152" i="2" s="1"/>
  <c r="R152" i="2"/>
  <c r="S152" i="2"/>
  <c r="W152" i="2"/>
  <c r="Y152" i="2"/>
  <c r="U152" i="2"/>
  <c r="X281" i="2"/>
  <c r="AA281" i="2"/>
  <c r="Q281" i="2"/>
  <c r="V281" i="2"/>
  <c r="P281" i="2"/>
  <c r="AB281" i="2" s="1"/>
  <c r="AC281" i="2" s="1"/>
  <c r="W281" i="2"/>
  <c r="S281" i="2"/>
  <c r="T281" i="2"/>
  <c r="U281" i="2"/>
  <c r="Y281" i="2"/>
  <c r="R281" i="2"/>
  <c r="Z281" i="2"/>
  <c r="S108" i="2"/>
  <c r="Q108" i="2"/>
  <c r="Z108" i="2"/>
  <c r="Y108" i="2"/>
  <c r="P108" i="2"/>
  <c r="AB108" i="2" s="1"/>
  <c r="AC108" i="2" s="1"/>
  <c r="T108" i="2"/>
  <c r="R108" i="2"/>
  <c r="U108" i="2"/>
  <c r="V108" i="2"/>
  <c r="AA108" i="2"/>
  <c r="X108" i="2"/>
  <c r="W108" i="2"/>
  <c r="Q100" i="2"/>
  <c r="Y100" i="2"/>
  <c r="R100" i="2"/>
  <c r="X100" i="2"/>
  <c r="U100" i="2"/>
  <c r="T100" i="2"/>
  <c r="S100" i="2"/>
  <c r="P100" i="2"/>
  <c r="AB100" i="2" s="1"/>
  <c r="AC100" i="2" s="1"/>
  <c r="W100" i="2"/>
  <c r="AA100" i="2"/>
  <c r="V100" i="2"/>
  <c r="Z100" i="2"/>
  <c r="T272" i="2"/>
  <c r="P272" i="2"/>
  <c r="AB272" i="2" s="1"/>
  <c r="AC272" i="2" s="1"/>
  <c r="S272" i="2"/>
  <c r="Q272" i="2"/>
  <c r="V272" i="2"/>
  <c r="AA272" i="2"/>
  <c r="X272" i="2"/>
  <c r="Y272" i="2"/>
  <c r="U272" i="2"/>
  <c r="R272" i="2"/>
  <c r="W272" i="2"/>
  <c r="Z272" i="2"/>
  <c r="U232" i="2"/>
  <c r="P232" i="2"/>
  <c r="AB232" i="2" s="1"/>
  <c r="AC232" i="2" s="1"/>
  <c r="AA232" i="2"/>
  <c r="Z232" i="2"/>
  <c r="W232" i="2"/>
  <c r="Y232" i="2"/>
  <c r="V232" i="2"/>
  <c r="R232" i="2"/>
  <c r="Q232" i="2"/>
  <c r="X232" i="2"/>
  <c r="S232" i="2"/>
  <c r="T232" i="2"/>
  <c r="R80" i="2"/>
  <c r="U80" i="2"/>
  <c r="V80" i="2"/>
  <c r="AA80" i="2"/>
  <c r="Y80" i="2"/>
  <c r="Z80" i="2"/>
  <c r="T80" i="2"/>
  <c r="S80" i="2"/>
  <c r="W80" i="2"/>
  <c r="Q80" i="2"/>
  <c r="X80" i="2"/>
  <c r="P80" i="2"/>
  <c r="AB80" i="2" s="1"/>
  <c r="AC80" i="2" s="1"/>
  <c r="Q254" i="2"/>
  <c r="U254" i="2"/>
  <c r="AA254" i="2"/>
  <c r="V254" i="2"/>
  <c r="T254" i="2"/>
  <c r="W254" i="2"/>
  <c r="S254" i="2"/>
  <c r="Z254" i="2"/>
  <c r="R254" i="2"/>
  <c r="Y254" i="2"/>
  <c r="P254" i="2"/>
  <c r="AB254" i="2" s="1"/>
  <c r="AC254" i="2" s="1"/>
  <c r="X254" i="2"/>
  <c r="X261" i="2"/>
  <c r="P261" i="2"/>
  <c r="AB261" i="2" s="1"/>
  <c r="AC261" i="2" s="1"/>
  <c r="R261" i="2"/>
  <c r="U261" i="2"/>
  <c r="W261" i="2"/>
  <c r="T261" i="2"/>
  <c r="V261" i="2"/>
  <c r="Z261" i="2"/>
  <c r="Q261" i="2"/>
  <c r="Y261" i="2"/>
  <c r="S261" i="2"/>
  <c r="AA261" i="2"/>
  <c r="S274" i="2"/>
  <c r="R274" i="2"/>
  <c r="U274" i="2"/>
  <c r="AA274" i="2"/>
  <c r="X274" i="2"/>
  <c r="Q274" i="2"/>
  <c r="T274" i="2"/>
  <c r="V274" i="2"/>
  <c r="P274" i="2"/>
  <c r="AB274" i="2" s="1"/>
  <c r="AC274" i="2" s="1"/>
  <c r="Y274" i="2"/>
  <c r="Z274" i="2"/>
  <c r="W274" i="2"/>
  <c r="P365" i="2"/>
  <c r="AB365" i="2" s="1"/>
  <c r="AC365" i="2" s="1"/>
  <c r="Z365" i="2"/>
  <c r="R365" i="2"/>
  <c r="V365" i="2"/>
  <c r="Y365" i="2"/>
  <c r="W365" i="2"/>
  <c r="X365" i="2"/>
  <c r="AA365" i="2"/>
  <c r="Q365" i="2"/>
  <c r="T365" i="2"/>
  <c r="S365" i="2"/>
  <c r="U365" i="2"/>
  <c r="S328" i="2"/>
  <c r="P328" i="2"/>
  <c r="AB328" i="2" s="1"/>
  <c r="AC328" i="2" s="1"/>
  <c r="Y328" i="2"/>
  <c r="R328" i="2"/>
  <c r="U328" i="2"/>
  <c r="Q328" i="2"/>
  <c r="W328" i="2"/>
  <c r="AA328" i="2"/>
  <c r="X328" i="2"/>
  <c r="Z328" i="2"/>
  <c r="T328" i="2"/>
  <c r="V328" i="2"/>
  <c r="P237" i="2"/>
  <c r="AB237" i="2" s="1"/>
  <c r="AC237" i="2" s="1"/>
  <c r="Q237" i="2"/>
  <c r="Z237" i="2"/>
  <c r="Y237" i="2"/>
  <c r="W237" i="2"/>
  <c r="X237" i="2"/>
  <c r="T237" i="2"/>
  <c r="U237" i="2"/>
  <c r="S237" i="2"/>
  <c r="R237" i="2"/>
  <c r="AA237" i="2"/>
  <c r="V237" i="2"/>
  <c r="T104" i="2"/>
  <c r="S104" i="2"/>
  <c r="Y104" i="2"/>
  <c r="Q104" i="2"/>
  <c r="AA104" i="2"/>
  <c r="V104" i="2"/>
  <c r="W104" i="2"/>
  <c r="U104" i="2"/>
  <c r="R104" i="2"/>
  <c r="Z104" i="2"/>
  <c r="X104" i="2"/>
  <c r="P104" i="2"/>
  <c r="AB104" i="2" s="1"/>
  <c r="AC104" i="2" s="1"/>
  <c r="X338" i="2"/>
  <c r="Y338" i="2"/>
  <c r="S338" i="2"/>
  <c r="AA338" i="2"/>
  <c r="Q338" i="2"/>
  <c r="P338" i="2"/>
  <c r="AB338" i="2" s="1"/>
  <c r="AC338" i="2" s="1"/>
  <c r="Z338" i="2"/>
  <c r="T338" i="2"/>
  <c r="R338" i="2"/>
  <c r="V338" i="2"/>
  <c r="W338" i="2"/>
  <c r="U338" i="2"/>
  <c r="P307" i="2"/>
  <c r="AB307" i="2" s="1"/>
  <c r="AC307" i="2" s="1"/>
  <c r="R307" i="2"/>
  <c r="U307" i="2"/>
  <c r="W307" i="2"/>
  <c r="Y307" i="2"/>
  <c r="V307" i="2"/>
  <c r="T307" i="2"/>
  <c r="X307" i="2"/>
  <c r="S307" i="2"/>
  <c r="Q307" i="2"/>
  <c r="AA307" i="2"/>
  <c r="Z307" i="2"/>
  <c r="S265" i="2"/>
  <c r="X265" i="2"/>
  <c r="P265" i="2"/>
  <c r="AB265" i="2" s="1"/>
  <c r="AC265" i="2" s="1"/>
  <c r="R265" i="2"/>
  <c r="Q265" i="2"/>
  <c r="Z265" i="2"/>
  <c r="W265" i="2"/>
  <c r="Y265" i="2"/>
  <c r="U265" i="2"/>
  <c r="AA265" i="2"/>
  <c r="V265" i="2"/>
  <c r="T265" i="2"/>
  <c r="T374" i="2"/>
  <c r="R374" i="2"/>
  <c r="S374" i="2"/>
  <c r="Q374" i="2"/>
  <c r="Z374" i="2"/>
  <c r="P374" i="2"/>
  <c r="AB374" i="2" s="1"/>
  <c r="AC374" i="2" s="1"/>
  <c r="X374" i="2"/>
  <c r="Y374" i="2"/>
  <c r="V374" i="2"/>
  <c r="W374" i="2"/>
  <c r="U374" i="2"/>
  <c r="AA374" i="2"/>
  <c r="Q313" i="2"/>
  <c r="R313" i="2"/>
  <c r="X313" i="2"/>
  <c r="S313" i="2"/>
  <c r="AA313" i="2"/>
  <c r="W313" i="2"/>
  <c r="P313" i="2"/>
  <c r="AB313" i="2" s="1"/>
  <c r="AC313" i="2" s="1"/>
  <c r="V313" i="2"/>
  <c r="U313" i="2"/>
  <c r="T313" i="2"/>
  <c r="Y313" i="2"/>
  <c r="Z313" i="2"/>
  <c r="T231" i="2"/>
  <c r="Q231" i="2"/>
  <c r="W231" i="2"/>
  <c r="R231" i="2"/>
  <c r="Y231" i="2"/>
  <c r="X231" i="2"/>
  <c r="U231" i="2"/>
  <c r="V231" i="2"/>
  <c r="P231" i="2"/>
  <c r="AB231" i="2" s="1"/>
  <c r="AC231" i="2" s="1"/>
  <c r="AA231" i="2"/>
  <c r="S231" i="2"/>
  <c r="Z231" i="2"/>
  <c r="P337" i="2"/>
  <c r="AB337" i="2" s="1"/>
  <c r="AC337" i="2" s="1"/>
  <c r="T337" i="2"/>
  <c r="X337" i="2"/>
  <c r="W337" i="2"/>
  <c r="S337" i="2"/>
  <c r="V337" i="2"/>
  <c r="R337" i="2"/>
  <c r="U337" i="2"/>
  <c r="Y337" i="2"/>
  <c r="Q337" i="2"/>
  <c r="Z337" i="2"/>
  <c r="AA337" i="2"/>
  <c r="Q182" i="2"/>
  <c r="Z182" i="2"/>
  <c r="X182" i="2"/>
  <c r="V182" i="2"/>
  <c r="T182" i="2"/>
  <c r="R182" i="2"/>
  <c r="P182" i="2"/>
  <c r="AB182" i="2" s="1"/>
  <c r="AC182" i="2" s="1"/>
  <c r="U182" i="2"/>
  <c r="Y182" i="2"/>
  <c r="S182" i="2"/>
  <c r="AA182" i="2"/>
  <c r="W182" i="2"/>
  <c r="Z345" i="2"/>
  <c r="Q345" i="2"/>
  <c r="Y345" i="2"/>
  <c r="S345" i="2"/>
  <c r="W345" i="2"/>
  <c r="U345" i="2"/>
  <c r="V345" i="2"/>
  <c r="P345" i="2"/>
  <c r="AB345" i="2" s="1"/>
  <c r="AC345" i="2" s="1"/>
  <c r="T345" i="2"/>
  <c r="AA345" i="2"/>
  <c r="X345" i="2"/>
  <c r="R345" i="2"/>
  <c r="R90" i="2"/>
  <c r="Z90" i="2"/>
  <c r="X90" i="2"/>
  <c r="AA90" i="2"/>
  <c r="V90" i="2"/>
  <c r="S90" i="2"/>
  <c r="P90" i="2"/>
  <c r="AB90" i="2" s="1"/>
  <c r="AC90" i="2" s="1"/>
  <c r="W90" i="2"/>
  <c r="U90" i="2"/>
  <c r="Y90" i="2"/>
  <c r="Q90" i="2"/>
  <c r="T90" i="2"/>
  <c r="P242" i="2"/>
  <c r="AB242" i="2" s="1"/>
  <c r="AC242" i="2" s="1"/>
  <c r="Y242" i="2"/>
  <c r="R242" i="2"/>
  <c r="W242" i="2"/>
  <c r="AA242" i="2"/>
  <c r="V242" i="2"/>
  <c r="Z242" i="2"/>
  <c r="Q242" i="2"/>
  <c r="S242" i="2"/>
  <c r="X242" i="2"/>
  <c r="U242" i="2"/>
  <c r="T242" i="2"/>
  <c r="T286" i="2"/>
  <c r="S286" i="2"/>
  <c r="X286" i="2"/>
  <c r="P286" i="2"/>
  <c r="AB286" i="2" s="1"/>
  <c r="AC286" i="2" s="1"/>
  <c r="Z286" i="2"/>
  <c r="Q286" i="2"/>
  <c r="Y286" i="2"/>
  <c r="V286" i="2"/>
  <c r="R286" i="2"/>
  <c r="U286" i="2"/>
  <c r="W286" i="2"/>
  <c r="AA286" i="2"/>
  <c r="Z69" i="2"/>
  <c r="Y69" i="2"/>
  <c r="Q69" i="2"/>
  <c r="R69" i="2"/>
  <c r="P69" i="2"/>
  <c r="AB69" i="2" s="1"/>
  <c r="AC69" i="2" s="1"/>
  <c r="T69" i="2"/>
  <c r="S69" i="2"/>
  <c r="U69" i="2"/>
  <c r="X69" i="2"/>
  <c r="AA69" i="2"/>
  <c r="W69" i="2"/>
  <c r="V69" i="2"/>
  <c r="Q228" i="2"/>
  <c r="Y228" i="2"/>
  <c r="U228" i="2"/>
  <c r="W228" i="2"/>
  <c r="AA228" i="2"/>
  <c r="V228" i="2"/>
  <c r="T228" i="2"/>
  <c r="X228" i="2"/>
  <c r="Z228" i="2"/>
  <c r="P228" i="2"/>
  <c r="AB228" i="2" s="1"/>
  <c r="AC228" i="2" s="1"/>
  <c r="R228" i="2"/>
  <c r="S228" i="2"/>
  <c r="S311" i="2"/>
  <c r="Q311" i="2"/>
  <c r="AA311" i="2"/>
  <c r="U311" i="2"/>
  <c r="W311" i="2"/>
  <c r="R311" i="2"/>
  <c r="V311" i="2"/>
  <c r="P311" i="2"/>
  <c r="AB311" i="2" s="1"/>
  <c r="AC311" i="2" s="1"/>
  <c r="Y311" i="2"/>
  <c r="T311" i="2"/>
  <c r="X311" i="2"/>
  <c r="Z311" i="2"/>
  <c r="V157" i="2"/>
  <c r="AA157" i="2"/>
  <c r="X157" i="2"/>
  <c r="Z157" i="2"/>
  <c r="U157" i="2"/>
  <c r="R157" i="2"/>
  <c r="T157" i="2"/>
  <c r="P157" i="2"/>
  <c r="AB157" i="2" s="1"/>
  <c r="AC157" i="2" s="1"/>
  <c r="W157" i="2"/>
  <c r="Y157" i="2"/>
  <c r="S157" i="2"/>
  <c r="Q157" i="2"/>
  <c r="Q351" i="2"/>
  <c r="X351" i="2"/>
  <c r="Z351" i="2"/>
  <c r="W351" i="2"/>
  <c r="Y351" i="2"/>
  <c r="V351" i="2"/>
  <c r="R351" i="2"/>
  <c r="T351" i="2"/>
  <c r="P351" i="2"/>
  <c r="AB351" i="2" s="1"/>
  <c r="AC351" i="2" s="1"/>
  <c r="U351" i="2"/>
  <c r="S351" i="2"/>
  <c r="AA351" i="2"/>
  <c r="U331" i="2"/>
  <c r="V331" i="2"/>
  <c r="T331" i="2"/>
  <c r="R331" i="2"/>
  <c r="X331" i="2"/>
  <c r="S331" i="2"/>
  <c r="AA331" i="2"/>
  <c r="Q331" i="2"/>
  <c r="P331" i="2"/>
  <c r="AB331" i="2" s="1"/>
  <c r="AC331" i="2" s="1"/>
  <c r="Y331" i="2"/>
  <c r="Z331" i="2"/>
  <c r="W331" i="2"/>
  <c r="Q270" i="2"/>
  <c r="X270" i="2"/>
  <c r="T270" i="2"/>
  <c r="W270" i="2"/>
  <c r="U270" i="2"/>
  <c r="V270" i="2"/>
  <c r="S270" i="2"/>
  <c r="R270" i="2"/>
  <c r="Z270" i="2"/>
  <c r="Y270" i="2"/>
  <c r="P270" i="2"/>
  <c r="AB270" i="2" s="1"/>
  <c r="AC270" i="2" s="1"/>
  <c r="AA270" i="2"/>
  <c r="U229" i="2"/>
  <c r="Q229" i="2"/>
  <c r="AA229" i="2"/>
  <c r="Y229" i="2"/>
  <c r="V229" i="2"/>
  <c r="R229" i="2"/>
  <c r="W229" i="2"/>
  <c r="P229" i="2"/>
  <c r="AB229" i="2" s="1"/>
  <c r="AC229" i="2" s="1"/>
  <c r="S229" i="2"/>
  <c r="X229" i="2"/>
  <c r="T229" i="2"/>
  <c r="Z229" i="2"/>
  <c r="Z248" i="2"/>
  <c r="P248" i="2"/>
  <c r="AB248" i="2" s="1"/>
  <c r="AC248" i="2" s="1"/>
  <c r="T248" i="2"/>
  <c r="Y248" i="2"/>
  <c r="W248" i="2"/>
  <c r="AA248" i="2"/>
  <c r="V248" i="2"/>
  <c r="Q248" i="2"/>
  <c r="X248" i="2"/>
  <c r="S248" i="2"/>
  <c r="R248" i="2"/>
  <c r="U248" i="2"/>
  <c r="R215" i="2"/>
  <c r="S215" i="2"/>
  <c r="P215" i="2"/>
  <c r="AB215" i="2" s="1"/>
  <c r="AC215" i="2" s="1"/>
  <c r="Y215" i="2"/>
  <c r="Q215" i="2"/>
  <c r="W215" i="2"/>
  <c r="AA215" i="2"/>
  <c r="U215" i="2"/>
  <c r="V215" i="2"/>
  <c r="X215" i="2"/>
  <c r="Z215" i="2"/>
  <c r="T215" i="2"/>
  <c r="AA122" i="2"/>
  <c r="T122" i="2"/>
  <c r="Q122" i="2"/>
  <c r="Y122" i="2"/>
  <c r="P122" i="2"/>
  <c r="AB122" i="2" s="1"/>
  <c r="AC122" i="2" s="1"/>
  <c r="U122" i="2"/>
  <c r="S122" i="2"/>
  <c r="R122" i="2"/>
  <c r="V122" i="2"/>
  <c r="Z122" i="2"/>
  <c r="W122" i="2"/>
  <c r="X122" i="2"/>
  <c r="Q55" i="2"/>
  <c r="Z55" i="2"/>
  <c r="AA55" i="2"/>
  <c r="V55" i="2"/>
  <c r="P55" i="2"/>
  <c r="AB55" i="2" s="1"/>
  <c r="AC55" i="2" s="1"/>
  <c r="X55" i="2"/>
  <c r="S55" i="2"/>
  <c r="W55" i="2"/>
  <c r="T55" i="2"/>
  <c r="U55" i="2"/>
  <c r="Y55" i="2"/>
  <c r="R55" i="2"/>
  <c r="Q118" i="2"/>
  <c r="AA118" i="2"/>
  <c r="W118" i="2"/>
  <c r="Z118" i="2"/>
  <c r="V118" i="2"/>
  <c r="S118" i="2"/>
  <c r="U118" i="2"/>
  <c r="Y118" i="2"/>
  <c r="T118" i="2"/>
  <c r="R118" i="2"/>
  <c r="X118" i="2"/>
  <c r="P118" i="2"/>
  <c r="AB118" i="2" s="1"/>
  <c r="AC118" i="2" s="1"/>
  <c r="AA375" i="2"/>
  <c r="R375" i="2"/>
  <c r="T375" i="2"/>
  <c r="X375" i="2"/>
  <c r="Y375" i="2"/>
  <c r="W375" i="2"/>
  <c r="Q375" i="2"/>
  <c r="Z375" i="2"/>
  <c r="P375" i="2"/>
  <c r="AB375" i="2" s="1"/>
  <c r="AC375" i="2" s="1"/>
  <c r="V375" i="2"/>
  <c r="U375" i="2"/>
  <c r="S375" i="2"/>
  <c r="P196" i="2"/>
  <c r="AB196" i="2" s="1"/>
  <c r="AC196" i="2" s="1"/>
  <c r="Q196" i="2"/>
  <c r="X196" i="2"/>
  <c r="Y196" i="2"/>
  <c r="W196" i="2"/>
  <c r="T196" i="2"/>
  <c r="V196" i="2"/>
  <c r="AA196" i="2"/>
  <c r="U196" i="2"/>
  <c r="S196" i="2"/>
  <c r="R196" i="2"/>
  <c r="Z196" i="2"/>
  <c r="W174" i="2"/>
  <c r="Q174" i="2"/>
  <c r="T174" i="2"/>
  <c r="AA174" i="2"/>
  <c r="Y174" i="2"/>
  <c r="P174" i="2"/>
  <c r="AB174" i="2" s="1"/>
  <c r="AC174" i="2" s="1"/>
  <c r="R174" i="2"/>
  <c r="Z174" i="2"/>
  <c r="S174" i="2"/>
  <c r="X174" i="2"/>
  <c r="U174" i="2"/>
  <c r="V174" i="2"/>
  <c r="Q150" i="2"/>
  <c r="U150" i="2"/>
  <c r="V150" i="2"/>
  <c r="R150" i="2"/>
  <c r="S150" i="2"/>
  <c r="P150" i="2"/>
  <c r="AB150" i="2" s="1"/>
  <c r="AC150" i="2" s="1"/>
  <c r="Z150" i="2"/>
  <c r="T150" i="2"/>
  <c r="Y150" i="2"/>
  <c r="W150" i="2"/>
  <c r="X150" i="2"/>
  <c r="AA150" i="2"/>
  <c r="Y172" i="2"/>
  <c r="AA172" i="2"/>
  <c r="U172" i="2"/>
  <c r="W172" i="2"/>
  <c r="S172" i="2"/>
  <c r="X172" i="2"/>
  <c r="Q172" i="2"/>
  <c r="R172" i="2"/>
  <c r="P172" i="2"/>
  <c r="AB172" i="2" s="1"/>
  <c r="AC172" i="2" s="1"/>
  <c r="T172" i="2"/>
  <c r="Z172" i="2"/>
  <c r="V172" i="2"/>
  <c r="Q251" i="2"/>
  <c r="X251" i="2"/>
  <c r="R251" i="2"/>
  <c r="V251" i="2"/>
  <c r="Y251" i="2"/>
  <c r="W251" i="2"/>
  <c r="U251" i="2"/>
  <c r="T251" i="2"/>
  <c r="S251" i="2"/>
  <c r="AA251" i="2"/>
  <c r="P251" i="2"/>
  <c r="AB251" i="2" s="1"/>
  <c r="AC251" i="2" s="1"/>
  <c r="Z251" i="2"/>
  <c r="P250" i="2"/>
  <c r="AB250" i="2" s="1"/>
  <c r="AC250" i="2" s="1"/>
  <c r="W250" i="2"/>
  <c r="Q250" i="2"/>
  <c r="Z250" i="2"/>
  <c r="U250" i="2"/>
  <c r="S250" i="2"/>
  <c r="AA250" i="2"/>
  <c r="Y250" i="2"/>
  <c r="V250" i="2"/>
  <c r="X250" i="2"/>
  <c r="T250" i="2"/>
  <c r="R250" i="2"/>
  <c r="Y58" i="2"/>
  <c r="Q58" i="2"/>
  <c r="AA58" i="2"/>
  <c r="V58" i="2"/>
  <c r="S58" i="2"/>
  <c r="Z58" i="2"/>
  <c r="P58" i="2"/>
  <c r="AB58" i="2" s="1"/>
  <c r="AC58" i="2" s="1"/>
  <c r="R58" i="2"/>
  <c r="X58" i="2"/>
  <c r="W58" i="2"/>
  <c r="U58" i="2"/>
  <c r="T58" i="2"/>
  <c r="Q318" i="2"/>
  <c r="AA318" i="2"/>
  <c r="T318" i="2"/>
  <c r="Y318" i="2"/>
  <c r="R318" i="2"/>
  <c r="Z318" i="2"/>
  <c r="W318" i="2"/>
  <c r="P318" i="2"/>
  <c r="AB318" i="2" s="1"/>
  <c r="AC318" i="2" s="1"/>
  <c r="V318" i="2"/>
  <c r="X318" i="2"/>
  <c r="U318" i="2"/>
  <c r="S318" i="2"/>
  <c r="W146" i="2"/>
  <c r="AA146" i="2"/>
  <c r="R146" i="2"/>
  <c r="Z146" i="2"/>
  <c r="T146" i="2"/>
  <c r="S146" i="2"/>
  <c r="V146" i="2"/>
  <c r="X146" i="2"/>
  <c r="Y146" i="2"/>
  <c r="P146" i="2"/>
  <c r="AB146" i="2" s="1"/>
  <c r="AC146" i="2" s="1"/>
  <c r="Q146" i="2"/>
  <c r="U146" i="2"/>
  <c r="Q109" i="2"/>
  <c r="P109" i="2"/>
  <c r="AB109" i="2" s="1"/>
  <c r="AC109" i="2" s="1"/>
  <c r="AA109" i="2"/>
  <c r="X109" i="2"/>
  <c r="V109" i="2"/>
  <c r="Z109" i="2"/>
  <c r="W109" i="2"/>
  <c r="S109" i="2"/>
  <c r="T109" i="2"/>
  <c r="U109" i="2"/>
  <c r="Y109" i="2"/>
  <c r="R109" i="2"/>
  <c r="P354" i="2"/>
  <c r="AB354" i="2" s="1"/>
  <c r="AC354" i="2" s="1"/>
  <c r="S354" i="2"/>
  <c r="AA354" i="2"/>
  <c r="V354" i="2"/>
  <c r="Z354" i="2"/>
  <c r="Y354" i="2"/>
  <c r="T354" i="2"/>
  <c r="U354" i="2"/>
  <c r="W354" i="2"/>
  <c r="Q354" i="2"/>
  <c r="R354" i="2"/>
  <c r="X354" i="2"/>
  <c r="AA322" i="2"/>
  <c r="Z322" i="2"/>
  <c r="Q322" i="2"/>
  <c r="R322" i="2"/>
  <c r="P322" i="2"/>
  <c r="AB322" i="2" s="1"/>
  <c r="AC322" i="2" s="1"/>
  <c r="S322" i="2"/>
  <c r="U322" i="2"/>
  <c r="T322" i="2"/>
  <c r="X322" i="2"/>
  <c r="W322" i="2"/>
  <c r="Y322" i="2"/>
  <c r="V322" i="2"/>
  <c r="V136" i="2"/>
  <c r="R136" i="2"/>
  <c r="Y136" i="2"/>
  <c r="P136" i="2"/>
  <c r="AB136" i="2" s="1"/>
  <c r="AC136" i="2" s="1"/>
  <c r="T136" i="2"/>
  <c r="Q136" i="2"/>
  <c r="AA136" i="2"/>
  <c r="S136" i="2"/>
  <c r="Z136" i="2"/>
  <c r="U136" i="2"/>
  <c r="W136" i="2"/>
  <c r="X136" i="2"/>
  <c r="AA333" i="2"/>
  <c r="Q333" i="2"/>
  <c r="R333" i="2"/>
  <c r="S333" i="2"/>
  <c r="X333" i="2"/>
  <c r="U333" i="2"/>
  <c r="Z333" i="2"/>
  <c r="T333" i="2"/>
  <c r="Y333" i="2"/>
  <c r="V333" i="2"/>
  <c r="P333" i="2"/>
  <c r="AB333" i="2" s="1"/>
  <c r="AC333" i="2" s="1"/>
  <c r="W333" i="2"/>
  <c r="Q298" i="2"/>
  <c r="S298" i="2"/>
  <c r="T298" i="2"/>
  <c r="W298" i="2"/>
  <c r="AA298" i="2"/>
  <c r="X298" i="2"/>
  <c r="Z298" i="2"/>
  <c r="Y298" i="2"/>
  <c r="V298" i="2"/>
  <c r="P298" i="2"/>
  <c r="AB298" i="2" s="1"/>
  <c r="AC298" i="2" s="1"/>
  <c r="U298" i="2"/>
  <c r="R298" i="2"/>
  <c r="AA233" i="2"/>
  <c r="Q233" i="2"/>
  <c r="S233" i="2"/>
  <c r="V233" i="2"/>
  <c r="P233" i="2"/>
  <c r="AB233" i="2" s="1"/>
  <c r="AC233" i="2" s="1"/>
  <c r="W233" i="2"/>
  <c r="U233" i="2"/>
  <c r="Z233" i="2"/>
  <c r="T233" i="2"/>
  <c r="X233" i="2"/>
  <c r="R233" i="2"/>
  <c r="Y233" i="2"/>
  <c r="S190" i="2"/>
  <c r="U190" i="2"/>
  <c r="X190" i="2"/>
  <c r="T190" i="2"/>
  <c r="AA190" i="2"/>
  <c r="P190" i="2"/>
  <c r="AB190" i="2" s="1"/>
  <c r="AC190" i="2" s="1"/>
  <c r="W190" i="2"/>
  <c r="Q190" i="2"/>
  <c r="R190" i="2"/>
  <c r="Z190" i="2"/>
  <c r="V190" i="2"/>
  <c r="Y190" i="2"/>
  <c r="T344" i="2"/>
  <c r="W344" i="2"/>
  <c r="X344" i="2"/>
  <c r="V344" i="2"/>
  <c r="AA344" i="2"/>
  <c r="Y344" i="2"/>
  <c r="Q344" i="2"/>
  <c r="S344" i="2"/>
  <c r="U344" i="2"/>
  <c r="R344" i="2"/>
  <c r="P344" i="2"/>
  <c r="AB344" i="2" s="1"/>
  <c r="AC344" i="2" s="1"/>
  <c r="Z344" i="2"/>
  <c r="P241" i="2"/>
  <c r="AB241" i="2" s="1"/>
  <c r="AC241" i="2" s="1"/>
  <c r="R241" i="2"/>
  <c r="Y241" i="2"/>
  <c r="S241" i="2"/>
  <c r="U241" i="2"/>
  <c r="Z241" i="2"/>
  <c r="X241" i="2"/>
  <c r="AA241" i="2"/>
  <c r="Q241" i="2"/>
  <c r="V241" i="2"/>
  <c r="W241" i="2"/>
  <c r="T241" i="2"/>
  <c r="W192" i="2"/>
  <c r="P192" i="2"/>
  <c r="AB192" i="2" s="1"/>
  <c r="AC192" i="2" s="1"/>
  <c r="Y192" i="2"/>
  <c r="Q192" i="2"/>
  <c r="AA192" i="2"/>
  <c r="U192" i="2"/>
  <c r="X192" i="2"/>
  <c r="Z192" i="2"/>
  <c r="S192" i="2"/>
  <c r="T192" i="2"/>
  <c r="V192" i="2"/>
  <c r="R192" i="2"/>
  <c r="Y258" i="2"/>
  <c r="X258" i="2"/>
  <c r="P258" i="2"/>
  <c r="AB258" i="2" s="1"/>
  <c r="AC258" i="2" s="1"/>
  <c r="R258" i="2"/>
  <c r="Q258" i="2"/>
  <c r="AA258" i="2"/>
  <c r="V258" i="2"/>
  <c r="U258" i="2"/>
  <c r="Z258" i="2"/>
  <c r="T258" i="2"/>
  <c r="S258" i="2"/>
  <c r="W258" i="2"/>
  <c r="R370" i="2"/>
  <c r="Y370" i="2"/>
  <c r="Q370" i="2"/>
  <c r="U370" i="2"/>
  <c r="P370" i="2"/>
  <c r="AB370" i="2" s="1"/>
  <c r="AC370" i="2" s="1"/>
  <c r="T370" i="2"/>
  <c r="Z370" i="2"/>
  <c r="AA370" i="2"/>
  <c r="X370" i="2"/>
  <c r="V370" i="2"/>
  <c r="W370" i="2"/>
  <c r="S370" i="2"/>
  <c r="Z366" i="2"/>
  <c r="T366" i="2"/>
  <c r="P366" i="2"/>
  <c r="AB366" i="2" s="1"/>
  <c r="AC366" i="2" s="1"/>
  <c r="Y366" i="2"/>
  <c r="R366" i="2"/>
  <c r="V366" i="2"/>
  <c r="AA366" i="2"/>
  <c r="U366" i="2"/>
  <c r="W366" i="2"/>
  <c r="Q366" i="2"/>
  <c r="X366" i="2"/>
  <c r="S366" i="2"/>
  <c r="Y91" i="2"/>
  <c r="R91" i="2"/>
  <c r="W91" i="2"/>
  <c r="Z91" i="2"/>
  <c r="Q91" i="2"/>
  <c r="V91" i="2"/>
  <c r="P91" i="2"/>
  <c r="AB91" i="2" s="1"/>
  <c r="AC91" i="2" s="1"/>
  <c r="AA91" i="2"/>
  <c r="U91" i="2"/>
  <c r="X91" i="2"/>
  <c r="T91" i="2"/>
  <c r="S91" i="2"/>
  <c r="Q268" i="2"/>
  <c r="R268" i="2"/>
  <c r="U268" i="2"/>
  <c r="T268" i="2"/>
  <c r="V268" i="2"/>
  <c r="S268" i="2"/>
  <c r="P268" i="2"/>
  <c r="AB268" i="2" s="1"/>
  <c r="AC268" i="2" s="1"/>
  <c r="X268" i="2"/>
  <c r="Y268" i="2"/>
  <c r="W268" i="2"/>
  <c r="AA268" i="2"/>
  <c r="Z268" i="2"/>
  <c r="T60" i="2"/>
  <c r="AA60" i="2"/>
  <c r="W60" i="2"/>
  <c r="Z60" i="2"/>
  <c r="Y60" i="2"/>
  <c r="R60" i="2"/>
  <c r="V60" i="2"/>
  <c r="X60" i="2"/>
  <c r="U60" i="2"/>
  <c r="Q60" i="2"/>
  <c r="S60" i="2"/>
  <c r="P60" i="2"/>
  <c r="AB60" i="2" s="1"/>
  <c r="AC60" i="2" s="1"/>
  <c r="AA52" i="2"/>
  <c r="P52" i="2"/>
  <c r="AB52" i="2" s="1"/>
  <c r="AC52" i="2" s="1"/>
  <c r="R52" i="2"/>
  <c r="Y52" i="2"/>
  <c r="S52" i="2"/>
  <c r="X52" i="2"/>
  <c r="T52" i="2"/>
  <c r="V52" i="2"/>
  <c r="U52" i="2"/>
  <c r="W52" i="2"/>
  <c r="Q52" i="2"/>
  <c r="Z52" i="2"/>
  <c r="Q273" i="2"/>
  <c r="S273" i="2"/>
  <c r="T273" i="2"/>
  <c r="Z273" i="2"/>
  <c r="Y273" i="2"/>
  <c r="U273" i="2"/>
  <c r="AA273" i="2"/>
  <c r="R273" i="2"/>
  <c r="X273" i="2"/>
  <c r="P273" i="2"/>
  <c r="AB273" i="2" s="1"/>
  <c r="AC273" i="2" s="1"/>
  <c r="V273" i="2"/>
  <c r="W273" i="2"/>
  <c r="Q283" i="2"/>
  <c r="R283" i="2"/>
  <c r="Y283" i="2"/>
  <c r="W283" i="2"/>
  <c r="U283" i="2"/>
  <c r="V283" i="2"/>
  <c r="T283" i="2"/>
  <c r="X283" i="2"/>
  <c r="AA283" i="2"/>
  <c r="S283" i="2"/>
  <c r="Z283" i="2"/>
  <c r="P283" i="2"/>
  <c r="AB283" i="2" s="1"/>
  <c r="AC283" i="2" s="1"/>
  <c r="AA289" i="2"/>
  <c r="V289" i="2"/>
  <c r="S289" i="2"/>
  <c r="Z289" i="2"/>
  <c r="R289" i="2"/>
  <c r="T289" i="2"/>
  <c r="Y289" i="2"/>
  <c r="P289" i="2"/>
  <c r="AB289" i="2" s="1"/>
  <c r="AC289" i="2" s="1"/>
  <c r="U289" i="2"/>
  <c r="W289" i="2"/>
  <c r="Q289" i="2"/>
  <c r="X289" i="2"/>
  <c r="S342" i="2"/>
  <c r="X342" i="2"/>
  <c r="T342" i="2"/>
  <c r="P342" i="2"/>
  <c r="AB342" i="2" s="1"/>
  <c r="AC342" i="2" s="1"/>
  <c r="U342" i="2"/>
  <c r="Q342" i="2"/>
  <c r="Y342" i="2"/>
  <c r="V342" i="2"/>
  <c r="W342" i="2"/>
  <c r="R342" i="2"/>
  <c r="Z342" i="2"/>
  <c r="AA342" i="2"/>
  <c r="R151" i="2"/>
  <c r="V151" i="2"/>
  <c r="Q151" i="2"/>
  <c r="T151" i="2"/>
  <c r="U151" i="2"/>
  <c r="X151" i="2"/>
  <c r="P151" i="2"/>
  <c r="AB151" i="2" s="1"/>
  <c r="AC151" i="2" s="1"/>
  <c r="AA151" i="2"/>
  <c r="W151" i="2"/>
  <c r="Y151" i="2"/>
  <c r="Z151" i="2"/>
  <c r="S151" i="2"/>
  <c r="Q247" i="2"/>
  <c r="T247" i="2"/>
  <c r="Y247" i="2"/>
  <c r="R247" i="2"/>
  <c r="W247" i="2"/>
  <c r="AA247" i="2"/>
  <c r="X247" i="2"/>
  <c r="P247" i="2"/>
  <c r="AB247" i="2" s="1"/>
  <c r="AC247" i="2" s="1"/>
  <c r="S247" i="2"/>
  <c r="U247" i="2"/>
  <c r="V247" i="2"/>
  <c r="Z247" i="2"/>
  <c r="S93" i="2"/>
  <c r="P93" i="2"/>
  <c r="AB93" i="2" s="1"/>
  <c r="AC93" i="2" s="1"/>
  <c r="AA93" i="2"/>
  <c r="Y93" i="2"/>
  <c r="Q93" i="2"/>
  <c r="Z93" i="2"/>
  <c r="W93" i="2"/>
  <c r="V93" i="2"/>
  <c r="T93" i="2"/>
  <c r="X93" i="2"/>
  <c r="U93" i="2"/>
  <c r="R93" i="2"/>
  <c r="T50" i="2"/>
  <c r="Y50" i="2"/>
  <c r="V50" i="2"/>
  <c r="P50" i="2"/>
  <c r="AB50" i="2" s="1"/>
  <c r="AC50" i="2" s="1"/>
  <c r="AA50" i="2"/>
  <c r="S50" i="2"/>
  <c r="Q50" i="2"/>
  <c r="Z50" i="2"/>
  <c r="U50" i="2"/>
  <c r="X50" i="2"/>
  <c r="W50" i="2"/>
  <c r="R50" i="2"/>
  <c r="Z340" i="2"/>
  <c r="W340" i="2"/>
  <c r="X340" i="2"/>
  <c r="S340" i="2"/>
  <c r="R340" i="2"/>
  <c r="U340" i="2"/>
  <c r="Q340" i="2"/>
  <c r="T340" i="2"/>
  <c r="Y340" i="2"/>
  <c r="AA340" i="2"/>
  <c r="V340" i="2"/>
  <c r="P340" i="2"/>
  <c r="AB340" i="2" s="1"/>
  <c r="AC340" i="2" s="1"/>
  <c r="V132" i="2"/>
  <c r="Y132" i="2"/>
  <c r="S132" i="2"/>
  <c r="X132" i="2"/>
  <c r="W132" i="2"/>
  <c r="P132" i="2"/>
  <c r="AB132" i="2" s="1"/>
  <c r="AC132" i="2" s="1"/>
  <c r="Z132" i="2"/>
  <c r="Q132" i="2"/>
  <c r="U132" i="2"/>
  <c r="T132" i="2"/>
  <c r="AA132" i="2"/>
  <c r="R132" i="2"/>
  <c r="U183" i="2"/>
  <c r="Z183" i="2"/>
  <c r="T183" i="2"/>
  <c r="P183" i="2"/>
  <c r="AB183" i="2" s="1"/>
  <c r="AC183" i="2" s="1"/>
  <c r="AA183" i="2"/>
  <c r="Q183" i="2"/>
  <c r="X183" i="2"/>
  <c r="W183" i="2"/>
  <c r="R183" i="2"/>
  <c r="V183" i="2"/>
  <c r="Y183" i="2"/>
  <c r="S183" i="2"/>
  <c r="Z75" i="2"/>
  <c r="R75" i="2"/>
  <c r="P75" i="2"/>
  <c r="AB75" i="2" s="1"/>
  <c r="AC75" i="2" s="1"/>
  <c r="V75" i="2"/>
  <c r="T75" i="2"/>
  <c r="Y75" i="2"/>
  <c r="S75" i="2"/>
  <c r="AA75" i="2"/>
  <c r="W75" i="2"/>
  <c r="X75" i="2"/>
  <c r="U75" i="2"/>
  <c r="Q75" i="2"/>
  <c r="S368" i="2"/>
  <c r="W368" i="2"/>
  <c r="AA368" i="2"/>
  <c r="V368" i="2"/>
  <c r="R368" i="2"/>
  <c r="Y368" i="2"/>
  <c r="T368" i="2"/>
  <c r="Q368" i="2"/>
  <c r="U368" i="2"/>
  <c r="Z368" i="2"/>
  <c r="X368" i="2"/>
  <c r="P368" i="2"/>
  <c r="AB368" i="2" s="1"/>
  <c r="AC368" i="2" s="1"/>
  <c r="U343" i="2"/>
  <c r="P343" i="2"/>
  <c r="AB343" i="2" s="1"/>
  <c r="AC343" i="2" s="1"/>
  <c r="S343" i="2"/>
  <c r="Q343" i="2"/>
  <c r="X343" i="2"/>
  <c r="V343" i="2"/>
  <c r="T343" i="2"/>
  <c r="Z343" i="2"/>
  <c r="R343" i="2"/>
  <c r="AA343" i="2"/>
  <c r="Y343" i="2"/>
  <c r="W343" i="2"/>
  <c r="S263" i="2"/>
  <c r="Y263" i="2"/>
  <c r="P263" i="2"/>
  <c r="AB263" i="2" s="1"/>
  <c r="AC263" i="2" s="1"/>
  <c r="Z263" i="2"/>
  <c r="Q263" i="2"/>
  <c r="R263" i="2"/>
  <c r="T263" i="2"/>
  <c r="U263" i="2"/>
  <c r="X263" i="2"/>
  <c r="W263" i="2"/>
  <c r="V263" i="2"/>
  <c r="AA263" i="2"/>
  <c r="U319" i="2"/>
  <c r="T319" i="2"/>
  <c r="S319" i="2"/>
  <c r="P319" i="2"/>
  <c r="AB319" i="2" s="1"/>
  <c r="AC319" i="2" s="1"/>
  <c r="Y319" i="2"/>
  <c r="Q319" i="2"/>
  <c r="R319" i="2"/>
  <c r="W319" i="2"/>
  <c r="X319" i="2"/>
  <c r="V319" i="2"/>
  <c r="AA319" i="2"/>
  <c r="Z319" i="2"/>
  <c r="Z142" i="2"/>
  <c r="AA142" i="2"/>
  <c r="W142" i="2"/>
  <c r="Q142" i="2"/>
  <c r="R142" i="2"/>
  <c r="S142" i="2"/>
  <c r="U142" i="2"/>
  <c r="V142" i="2"/>
  <c r="Y142" i="2"/>
  <c r="X142" i="2"/>
  <c r="P142" i="2"/>
  <c r="AB142" i="2" s="1"/>
  <c r="AC142" i="2" s="1"/>
  <c r="T142" i="2"/>
  <c r="Y275" i="2"/>
  <c r="Z275" i="2"/>
  <c r="R275" i="2"/>
  <c r="Q275" i="2"/>
  <c r="AA275" i="2"/>
  <c r="W275" i="2"/>
  <c r="V275" i="2"/>
  <c r="P275" i="2"/>
  <c r="AB275" i="2" s="1"/>
  <c r="AC275" i="2" s="1"/>
  <c r="T275" i="2"/>
  <c r="X275" i="2"/>
  <c r="S275" i="2"/>
  <c r="U275" i="2"/>
  <c r="X148" i="2"/>
  <c r="Z148" i="2"/>
  <c r="U148" i="2"/>
  <c r="R148" i="2"/>
  <c r="AA148" i="2"/>
  <c r="Y148" i="2"/>
  <c r="T148" i="2"/>
  <c r="Q148" i="2"/>
  <c r="S148" i="2"/>
  <c r="V148" i="2"/>
  <c r="W148" i="2"/>
  <c r="P148" i="2"/>
  <c r="AB148" i="2" s="1"/>
  <c r="AC148" i="2" s="1"/>
  <c r="P137" i="2"/>
  <c r="AB137" i="2" s="1"/>
  <c r="AC137" i="2" s="1"/>
  <c r="AA137" i="2"/>
  <c r="S137" i="2"/>
  <c r="X137" i="2"/>
  <c r="Q137" i="2"/>
  <c r="W137" i="2"/>
  <c r="Y137" i="2"/>
  <c r="R137" i="2"/>
  <c r="T137" i="2"/>
  <c r="V137" i="2"/>
  <c r="U137" i="2"/>
  <c r="Z137" i="2"/>
  <c r="R249" i="2"/>
  <c r="P249" i="2"/>
  <c r="AB249" i="2" s="1"/>
  <c r="AC249" i="2" s="1"/>
  <c r="Y249" i="2"/>
  <c r="Q249" i="2"/>
  <c r="AA249" i="2"/>
  <c r="X249" i="2"/>
  <c r="V249" i="2"/>
  <c r="U249" i="2"/>
  <c r="W249" i="2"/>
  <c r="S249" i="2"/>
  <c r="T249" i="2"/>
  <c r="Z249" i="2"/>
  <c r="R155" i="2"/>
  <c r="T155" i="2"/>
  <c r="W155" i="2"/>
  <c r="Z155" i="2"/>
  <c r="V155" i="2"/>
  <c r="Y155" i="2"/>
  <c r="AA155" i="2"/>
  <c r="S155" i="2"/>
  <c r="U155" i="2"/>
  <c r="Q155" i="2"/>
  <c r="P155" i="2"/>
  <c r="AB155" i="2" s="1"/>
  <c r="AC155" i="2" s="1"/>
  <c r="X155" i="2"/>
  <c r="R220" i="2"/>
  <c r="Y220" i="2"/>
  <c r="T220" i="2"/>
  <c r="P220" i="2"/>
  <c r="AB220" i="2" s="1"/>
  <c r="AC220" i="2" s="1"/>
  <c r="U220" i="2"/>
  <c r="Q220" i="2"/>
  <c r="X220" i="2"/>
  <c r="Z220" i="2"/>
  <c r="W220" i="2"/>
  <c r="AA220" i="2"/>
  <c r="V220" i="2"/>
  <c r="S220" i="2"/>
  <c r="S203" i="2"/>
  <c r="AA203" i="2"/>
  <c r="Q203" i="2"/>
  <c r="Y203" i="2"/>
  <c r="P203" i="2"/>
  <c r="AB203" i="2" s="1"/>
  <c r="AC203" i="2" s="1"/>
  <c r="X203" i="2"/>
  <c r="U203" i="2"/>
  <c r="R203" i="2"/>
  <c r="Z203" i="2"/>
  <c r="W203" i="2"/>
  <c r="T203" i="2"/>
  <c r="V203" i="2"/>
  <c r="Y230" i="2"/>
  <c r="W230" i="2"/>
  <c r="U230" i="2"/>
  <c r="S230" i="2"/>
  <c r="T230" i="2"/>
  <c r="Q230" i="2"/>
  <c r="X230" i="2"/>
  <c r="AA230" i="2"/>
  <c r="R230" i="2"/>
  <c r="V230" i="2"/>
  <c r="P230" i="2"/>
  <c r="AB230" i="2" s="1"/>
  <c r="AC230" i="2" s="1"/>
  <c r="Z230" i="2"/>
  <c r="R149" i="2"/>
  <c r="S149" i="2"/>
  <c r="V149" i="2"/>
  <c r="W149" i="2"/>
  <c r="U149" i="2"/>
  <c r="X149" i="2"/>
  <c r="Y149" i="2"/>
  <c r="T149" i="2"/>
  <c r="Z149" i="2"/>
  <c r="P149" i="2"/>
  <c r="AB149" i="2" s="1"/>
  <c r="AC149" i="2" s="1"/>
  <c r="Q149" i="2"/>
  <c r="AA149" i="2"/>
  <c r="Q101" i="2"/>
  <c r="R101" i="2"/>
  <c r="W101" i="2"/>
  <c r="S101" i="2"/>
  <c r="AA101" i="2"/>
  <c r="Y101" i="2"/>
  <c r="V101" i="2"/>
  <c r="Z101" i="2"/>
  <c r="P101" i="2"/>
  <c r="AB101" i="2" s="1"/>
  <c r="AC101" i="2" s="1"/>
  <c r="U101" i="2"/>
  <c r="X101" i="2"/>
  <c r="T101" i="2"/>
  <c r="R324" i="2"/>
  <c r="W324" i="2"/>
  <c r="AA324" i="2"/>
  <c r="Z324" i="2"/>
  <c r="X324" i="2"/>
  <c r="T324" i="2"/>
  <c r="Y324" i="2"/>
  <c r="V324" i="2"/>
  <c r="P324" i="2"/>
  <c r="AB324" i="2" s="1"/>
  <c r="AC324" i="2" s="1"/>
  <c r="Q324" i="2"/>
  <c r="S324" i="2"/>
  <c r="U324" i="2"/>
  <c r="P276" i="2"/>
  <c r="AB276" i="2" s="1"/>
  <c r="AC276" i="2" s="1"/>
  <c r="AA276" i="2"/>
  <c r="R276" i="2"/>
  <c r="T276" i="2"/>
  <c r="Y276" i="2"/>
  <c r="S276" i="2"/>
  <c r="X276" i="2"/>
  <c r="U276" i="2"/>
  <c r="Z276" i="2"/>
  <c r="W276" i="2"/>
  <c r="V276" i="2"/>
  <c r="Q276" i="2"/>
  <c r="T156" i="2"/>
  <c r="Q156" i="2"/>
  <c r="W156" i="2"/>
  <c r="Y156" i="2"/>
  <c r="P156" i="2"/>
  <c r="AB156" i="2" s="1"/>
  <c r="AC156" i="2" s="1"/>
  <c r="Z156" i="2"/>
  <c r="U156" i="2"/>
  <c r="V156" i="2"/>
  <c r="R156" i="2"/>
  <c r="X156" i="2"/>
  <c r="S156" i="2"/>
  <c r="AA156" i="2"/>
  <c r="U323" i="2"/>
  <c r="V323" i="2"/>
  <c r="T323" i="2"/>
  <c r="R323" i="2"/>
  <c r="Z323" i="2"/>
  <c r="AA323" i="2"/>
  <c r="S323" i="2"/>
  <c r="W323" i="2"/>
  <c r="P323" i="2"/>
  <c r="AB323" i="2" s="1"/>
  <c r="AC323" i="2" s="1"/>
  <c r="X323" i="2"/>
  <c r="Q323" i="2"/>
  <c r="Y323" i="2"/>
  <c r="AA253" i="2"/>
  <c r="P253" i="2"/>
  <c r="AB253" i="2" s="1"/>
  <c r="AC253" i="2" s="1"/>
  <c r="S253" i="2"/>
  <c r="Q253" i="2"/>
  <c r="R253" i="2"/>
  <c r="X253" i="2"/>
  <c r="V253" i="2"/>
  <c r="U253" i="2"/>
  <c r="W253" i="2"/>
  <c r="Y253" i="2"/>
  <c r="Z253" i="2"/>
  <c r="T253" i="2"/>
  <c r="V173" i="2"/>
  <c r="W173" i="2"/>
  <c r="Z173" i="2"/>
  <c r="AA173" i="2"/>
  <c r="Y173" i="2"/>
  <c r="X173" i="2"/>
  <c r="P173" i="2"/>
  <c r="AB173" i="2" s="1"/>
  <c r="AC173" i="2" s="1"/>
  <c r="S173" i="2"/>
  <c r="Q173" i="2"/>
  <c r="U173" i="2"/>
  <c r="R173" i="2"/>
  <c r="T173" i="2"/>
  <c r="AA353" i="2"/>
  <c r="R353" i="2"/>
  <c r="Y353" i="2"/>
  <c r="X353" i="2"/>
  <c r="P353" i="2"/>
  <c r="AB353" i="2" s="1"/>
  <c r="AC353" i="2" s="1"/>
  <c r="V353" i="2"/>
  <c r="Q353" i="2"/>
  <c r="T353" i="2"/>
  <c r="S353" i="2"/>
  <c r="Z353" i="2"/>
  <c r="W353" i="2"/>
  <c r="U353" i="2"/>
  <c r="Y72" i="2"/>
  <c r="Z72" i="2"/>
  <c r="T72" i="2"/>
  <c r="X72" i="2"/>
  <c r="AA72" i="2"/>
  <c r="V72" i="2"/>
  <c r="P72" i="2"/>
  <c r="AB72" i="2" s="1"/>
  <c r="AC72" i="2" s="1"/>
  <c r="Q72" i="2"/>
  <c r="R72" i="2"/>
  <c r="U72" i="2"/>
  <c r="S72" i="2"/>
  <c r="W72" i="2"/>
  <c r="P290" i="2"/>
  <c r="AB290" i="2" s="1"/>
  <c r="AC290" i="2" s="1"/>
  <c r="R290" i="2"/>
  <c r="AA290" i="2"/>
  <c r="Z290" i="2"/>
  <c r="Y290" i="2"/>
  <c r="T290" i="2"/>
  <c r="X290" i="2"/>
  <c r="U290" i="2"/>
  <c r="S290" i="2"/>
  <c r="Q290" i="2"/>
  <c r="W290" i="2"/>
  <c r="V290" i="2"/>
  <c r="S85" i="2"/>
  <c r="R85" i="2"/>
  <c r="Y85" i="2"/>
  <c r="P85" i="2"/>
  <c r="AB85" i="2" s="1"/>
  <c r="AC85" i="2" s="1"/>
  <c r="T85" i="2"/>
  <c r="X85" i="2"/>
  <c r="AA85" i="2"/>
  <c r="Q85" i="2"/>
  <c r="Z85" i="2"/>
  <c r="U85" i="2"/>
  <c r="V85" i="2"/>
  <c r="W85" i="2"/>
  <c r="S121" i="2"/>
  <c r="T121" i="2"/>
  <c r="Z121" i="2"/>
  <c r="Q121" i="2"/>
  <c r="W121" i="2"/>
  <c r="R121" i="2"/>
  <c r="U121" i="2"/>
  <c r="P121" i="2"/>
  <c r="AB121" i="2" s="1"/>
  <c r="AC121" i="2" s="1"/>
  <c r="X121" i="2"/>
  <c r="Y121" i="2"/>
  <c r="AA121" i="2"/>
  <c r="V121" i="2"/>
  <c r="U200" i="2"/>
  <c r="X200" i="2"/>
  <c r="S200" i="2"/>
  <c r="Q200" i="2"/>
  <c r="R200" i="2"/>
  <c r="Y200" i="2"/>
  <c r="P200" i="2"/>
  <c r="AB200" i="2" s="1"/>
  <c r="AC200" i="2" s="1"/>
  <c r="Z200" i="2"/>
  <c r="V200" i="2"/>
  <c r="T200" i="2"/>
  <c r="AA200" i="2"/>
  <c r="W200" i="2"/>
  <c r="AA257" i="2"/>
  <c r="U257" i="2"/>
  <c r="P257" i="2"/>
  <c r="AB257" i="2" s="1"/>
  <c r="AC257" i="2" s="1"/>
  <c r="T257" i="2"/>
  <c r="Q257" i="2"/>
  <c r="S257" i="2"/>
  <c r="Y257" i="2"/>
  <c r="X257" i="2"/>
  <c r="R257" i="2"/>
  <c r="W257" i="2"/>
  <c r="V257" i="2"/>
  <c r="Z257" i="2"/>
  <c r="Z235" i="2"/>
  <c r="W235" i="2"/>
  <c r="P235" i="2"/>
  <c r="AB235" i="2" s="1"/>
  <c r="AC235" i="2" s="1"/>
  <c r="V235" i="2"/>
  <c r="T235" i="2"/>
  <c r="R235" i="2"/>
  <c r="U235" i="2"/>
  <c r="Q235" i="2"/>
  <c r="Y235" i="2"/>
  <c r="X235" i="2"/>
  <c r="S235" i="2"/>
  <c r="AA235" i="2"/>
  <c r="X113" i="2"/>
  <c r="Q113" i="2"/>
  <c r="Z113" i="2"/>
  <c r="V113" i="2"/>
  <c r="U113" i="2"/>
  <c r="S113" i="2"/>
  <c r="Y113" i="2"/>
  <c r="R113" i="2"/>
  <c r="P113" i="2"/>
  <c r="AB113" i="2" s="1"/>
  <c r="AC113" i="2" s="1"/>
  <c r="T113" i="2"/>
  <c r="W113" i="2"/>
  <c r="AA113" i="2"/>
  <c r="S112" i="2"/>
  <c r="Q112" i="2"/>
  <c r="Z112" i="2"/>
  <c r="W112" i="2"/>
  <c r="Y112" i="2"/>
  <c r="AA112" i="2"/>
  <c r="X112" i="2"/>
  <c r="V112" i="2"/>
  <c r="T112" i="2"/>
  <c r="R112" i="2"/>
  <c r="P112" i="2"/>
  <c r="AB112" i="2" s="1"/>
  <c r="AC112" i="2" s="1"/>
  <c r="U112" i="2"/>
  <c r="AA315" i="2"/>
  <c r="P315" i="2"/>
  <c r="AB315" i="2" s="1"/>
  <c r="AC315" i="2" s="1"/>
  <c r="S315" i="2"/>
  <c r="Q315" i="2"/>
  <c r="X315" i="2"/>
  <c r="T315" i="2"/>
  <c r="V315" i="2"/>
  <c r="U315" i="2"/>
  <c r="W315" i="2"/>
  <c r="Z315" i="2"/>
  <c r="R315" i="2"/>
  <c r="Y315" i="2"/>
  <c r="P74" i="2"/>
  <c r="AB74" i="2" s="1"/>
  <c r="AC74" i="2" s="1"/>
  <c r="R74" i="2"/>
  <c r="Y74" i="2"/>
  <c r="W74" i="2"/>
  <c r="Z74" i="2"/>
  <c r="X74" i="2"/>
  <c r="U74" i="2"/>
  <c r="Q74" i="2"/>
  <c r="V74" i="2"/>
  <c r="S74" i="2"/>
  <c r="AA74" i="2"/>
  <c r="T74" i="2"/>
  <c r="U285" i="2"/>
  <c r="V285" i="2"/>
  <c r="Y285" i="2"/>
  <c r="Z285" i="2"/>
  <c r="AA285" i="2"/>
  <c r="R285" i="2"/>
  <c r="W285" i="2"/>
  <c r="Q285" i="2"/>
  <c r="P285" i="2"/>
  <c r="AB285" i="2" s="1"/>
  <c r="AC285" i="2" s="1"/>
  <c r="X285" i="2"/>
  <c r="S285" i="2"/>
  <c r="T285" i="2"/>
  <c r="Q352" i="2"/>
  <c r="AA352" i="2"/>
  <c r="U352" i="2"/>
  <c r="Z352" i="2"/>
  <c r="R352" i="2"/>
  <c r="P352" i="2"/>
  <c r="AB352" i="2" s="1"/>
  <c r="AC352" i="2" s="1"/>
  <c r="S352" i="2"/>
  <c r="W352" i="2"/>
  <c r="T352" i="2"/>
  <c r="X352" i="2"/>
  <c r="V352" i="2"/>
  <c r="Y352" i="2"/>
  <c r="X87" i="2"/>
  <c r="Q87" i="2"/>
  <c r="AA87" i="2"/>
  <c r="S87" i="2"/>
  <c r="R87" i="2"/>
  <c r="P87" i="2"/>
  <c r="AB87" i="2" s="1"/>
  <c r="AC87" i="2" s="1"/>
  <c r="V87" i="2"/>
  <c r="Z87" i="2"/>
  <c r="U87" i="2"/>
  <c r="W87" i="2"/>
  <c r="Y87" i="2"/>
  <c r="T87" i="2"/>
  <c r="Z347" i="2"/>
  <c r="S347" i="2"/>
  <c r="R347" i="2"/>
  <c r="Y347" i="2"/>
  <c r="P347" i="2"/>
  <c r="AB347" i="2" s="1"/>
  <c r="AC347" i="2" s="1"/>
  <c r="V347" i="2"/>
  <c r="AA347" i="2"/>
  <c r="Q347" i="2"/>
  <c r="X347" i="2"/>
  <c r="T347" i="2"/>
  <c r="U347" i="2"/>
  <c r="W347" i="2"/>
  <c r="R96" i="2"/>
  <c r="W96" i="2"/>
  <c r="Q96" i="2"/>
  <c r="P96" i="2"/>
  <c r="AB96" i="2" s="1"/>
  <c r="AC96" i="2" s="1"/>
  <c r="U96" i="2"/>
  <c r="S96" i="2"/>
  <c r="AA96" i="2"/>
  <c r="Z96" i="2"/>
  <c r="T96" i="2"/>
  <c r="V96" i="2"/>
  <c r="Y96" i="2"/>
  <c r="X96" i="2"/>
  <c r="P372" i="2"/>
  <c r="AB372" i="2" s="1"/>
  <c r="AC372" i="2" s="1"/>
  <c r="Z372" i="2"/>
  <c r="W372" i="2"/>
  <c r="Y372" i="2"/>
  <c r="R372" i="2"/>
  <c r="X372" i="2"/>
  <c r="V372" i="2"/>
  <c r="U372" i="2"/>
  <c r="S372" i="2"/>
  <c r="Q372" i="2"/>
  <c r="T372" i="2"/>
  <c r="AA372" i="2"/>
  <c r="R98" i="2"/>
  <c r="T98" i="2"/>
  <c r="Q98" i="2"/>
  <c r="Z98" i="2"/>
  <c r="W98" i="2"/>
  <c r="Y98" i="2"/>
  <c r="P98" i="2"/>
  <c r="AB98" i="2" s="1"/>
  <c r="AC98" i="2" s="1"/>
  <c r="U98" i="2"/>
  <c r="AA98" i="2"/>
  <c r="S98" i="2"/>
  <c r="V98" i="2"/>
  <c r="X98" i="2"/>
  <c r="Z221" i="2"/>
  <c r="R221" i="2"/>
  <c r="Q221" i="2"/>
  <c r="U221" i="2"/>
  <c r="P221" i="2"/>
  <c r="AB221" i="2" s="1"/>
  <c r="AC221" i="2" s="1"/>
  <c r="Y221" i="2"/>
  <c r="V221" i="2"/>
  <c r="T221" i="2"/>
  <c r="X221" i="2"/>
  <c r="S221" i="2"/>
  <c r="AA221" i="2"/>
  <c r="W221" i="2"/>
  <c r="X166" i="2"/>
  <c r="Z166" i="2"/>
  <c r="T166" i="2"/>
  <c r="P166" i="2"/>
  <c r="AB166" i="2" s="1"/>
  <c r="AC166" i="2" s="1"/>
  <c r="R166" i="2"/>
  <c r="V166" i="2"/>
  <c r="Q166" i="2"/>
  <c r="Y166" i="2"/>
  <c r="S166" i="2"/>
  <c r="W166" i="2"/>
  <c r="AA166" i="2"/>
  <c r="U166" i="2"/>
  <c r="X359" i="2"/>
  <c r="R359" i="2"/>
  <c r="Z359" i="2"/>
  <c r="P359" i="2"/>
  <c r="AB359" i="2" s="1"/>
  <c r="AC359" i="2" s="1"/>
  <c r="AA359" i="2"/>
  <c r="W359" i="2"/>
  <c r="V359" i="2"/>
  <c r="Q359" i="2"/>
  <c r="U359" i="2"/>
  <c r="T359" i="2"/>
  <c r="Y359" i="2"/>
  <c r="S359" i="2"/>
  <c r="U158" i="2"/>
  <c r="Y158" i="2"/>
  <c r="T158" i="2"/>
  <c r="P158" i="2"/>
  <c r="AB158" i="2" s="1"/>
  <c r="AC158" i="2" s="1"/>
  <c r="Q158" i="2"/>
  <c r="Z158" i="2"/>
  <c r="AA158" i="2"/>
  <c r="V158" i="2"/>
  <c r="W158" i="2"/>
  <c r="S158" i="2"/>
  <c r="R158" i="2"/>
  <c r="X158" i="2"/>
  <c r="Q279" i="2"/>
  <c r="Y279" i="2"/>
  <c r="P279" i="2"/>
  <c r="AB279" i="2" s="1"/>
  <c r="AC279" i="2" s="1"/>
  <c r="R279" i="2"/>
  <c r="U279" i="2"/>
  <c r="W279" i="2"/>
  <c r="T279" i="2"/>
  <c r="V279" i="2"/>
  <c r="X279" i="2"/>
  <c r="AA279" i="2"/>
  <c r="S279" i="2"/>
  <c r="Z279" i="2"/>
  <c r="Z95" i="2"/>
  <c r="T95" i="2"/>
  <c r="Y95" i="2"/>
  <c r="U95" i="2"/>
  <c r="X95" i="2"/>
  <c r="W95" i="2"/>
  <c r="V95" i="2"/>
  <c r="R95" i="2"/>
  <c r="S95" i="2"/>
  <c r="P95" i="2"/>
  <c r="AB95" i="2" s="1"/>
  <c r="AC95" i="2" s="1"/>
  <c r="AA95" i="2"/>
  <c r="Q95" i="2"/>
  <c r="Q304" i="2"/>
  <c r="T304" i="2"/>
  <c r="S304" i="2"/>
  <c r="V304" i="2"/>
  <c r="Z304" i="2"/>
  <c r="W304" i="2"/>
  <c r="R304" i="2"/>
  <c r="Y304" i="2"/>
  <c r="X304" i="2"/>
  <c r="P304" i="2"/>
  <c r="AB304" i="2" s="1"/>
  <c r="AC304" i="2" s="1"/>
  <c r="U304" i="2"/>
  <c r="AA304" i="2"/>
  <c r="Z223" i="2"/>
  <c r="X223" i="2"/>
  <c r="AA223" i="2"/>
  <c r="Q223" i="2"/>
  <c r="S223" i="2"/>
  <c r="U223" i="2"/>
  <c r="T223" i="2"/>
  <c r="R223" i="2"/>
  <c r="W223" i="2"/>
  <c r="P223" i="2"/>
  <c r="AB223" i="2" s="1"/>
  <c r="AC223" i="2" s="1"/>
  <c r="Y223" i="2"/>
  <c r="V223" i="2"/>
  <c r="P245" i="2"/>
  <c r="AB245" i="2" s="1"/>
  <c r="AC245" i="2" s="1"/>
  <c r="U245" i="2"/>
  <c r="X245" i="2"/>
  <c r="V245" i="2"/>
  <c r="S245" i="2"/>
  <c r="T245" i="2"/>
  <c r="Q245" i="2"/>
  <c r="R245" i="2"/>
  <c r="Z245" i="2"/>
  <c r="AA245" i="2"/>
  <c r="W245" i="2"/>
  <c r="Y245" i="2"/>
  <c r="V163" i="2"/>
  <c r="Z163" i="2"/>
  <c r="AA163" i="2"/>
  <c r="Q163" i="2"/>
  <c r="P163" i="2"/>
  <c r="AB163" i="2" s="1"/>
  <c r="AC163" i="2" s="1"/>
  <c r="T163" i="2"/>
  <c r="R163" i="2"/>
  <c r="W163" i="2"/>
  <c r="Y163" i="2"/>
  <c r="S163" i="2"/>
  <c r="U163" i="2"/>
  <c r="X163" i="2"/>
  <c r="Q308" i="2"/>
  <c r="U308" i="2"/>
  <c r="Y308" i="2"/>
  <c r="S308" i="2"/>
  <c r="V308" i="2"/>
  <c r="AA308" i="2"/>
  <c r="P308" i="2"/>
  <c r="AB308" i="2" s="1"/>
  <c r="AC308" i="2" s="1"/>
  <c r="R308" i="2"/>
  <c r="T308" i="2"/>
  <c r="X308" i="2"/>
  <c r="W308" i="2"/>
  <c r="Z308" i="2"/>
  <c r="V178" i="2"/>
  <c r="AA178" i="2"/>
  <c r="S178" i="2"/>
  <c r="Q178" i="2"/>
  <c r="U178" i="2"/>
  <c r="R178" i="2"/>
  <c r="W178" i="2"/>
  <c r="P178" i="2"/>
  <c r="AB178" i="2" s="1"/>
  <c r="AC178" i="2" s="1"/>
  <c r="X178" i="2"/>
  <c r="Z178" i="2"/>
  <c r="T178" i="2"/>
  <c r="Y178" i="2"/>
  <c r="P103" i="2"/>
  <c r="AB103" i="2" s="1"/>
  <c r="AC103" i="2" s="1"/>
  <c r="U103" i="2"/>
  <c r="X103" i="2"/>
  <c r="Y103" i="2"/>
  <c r="Z103" i="2"/>
  <c r="S103" i="2"/>
  <c r="Q103" i="2"/>
  <c r="AA103" i="2"/>
  <c r="T103" i="2"/>
  <c r="R103" i="2"/>
  <c r="W103" i="2"/>
  <c r="V103" i="2"/>
  <c r="U266" i="2"/>
  <c r="Q266" i="2"/>
  <c r="V266" i="2"/>
  <c r="P266" i="2"/>
  <c r="AB266" i="2" s="1"/>
  <c r="AC266" i="2" s="1"/>
  <c r="Z266" i="2"/>
  <c r="Y266" i="2"/>
  <c r="T266" i="2"/>
  <c r="AA266" i="2"/>
  <c r="X266" i="2"/>
  <c r="S266" i="2"/>
  <c r="R266" i="2"/>
  <c r="W266" i="2"/>
  <c r="AA225" i="2"/>
  <c r="R225" i="2"/>
  <c r="Q225" i="2"/>
  <c r="P225" i="2"/>
  <c r="AB225" i="2" s="1"/>
  <c r="AC225" i="2" s="1"/>
  <c r="Z225" i="2"/>
  <c r="S225" i="2"/>
  <c r="X225" i="2"/>
  <c r="V225" i="2"/>
  <c r="Y225" i="2"/>
  <c r="W225" i="2"/>
  <c r="U225" i="2"/>
  <c r="T225" i="2"/>
  <c r="P339" i="2"/>
  <c r="AB339" i="2" s="1"/>
  <c r="AC339" i="2" s="1"/>
  <c r="R339" i="2"/>
  <c r="Z339" i="2"/>
  <c r="W339" i="2"/>
  <c r="S339" i="2"/>
  <c r="AA339" i="2"/>
  <c r="Q339" i="2"/>
  <c r="Y339" i="2"/>
  <c r="X339" i="2"/>
  <c r="U339" i="2"/>
  <c r="T339" i="2"/>
  <c r="V339" i="2"/>
  <c r="Y144" i="2"/>
  <c r="W144" i="2"/>
  <c r="S144" i="2"/>
  <c r="X144" i="2"/>
  <c r="P144" i="2"/>
  <c r="AB144" i="2" s="1"/>
  <c r="AC144" i="2" s="1"/>
  <c r="Z144" i="2"/>
  <c r="Q144" i="2"/>
  <c r="V144" i="2"/>
  <c r="AA144" i="2"/>
  <c r="U144" i="2"/>
  <c r="R144" i="2"/>
  <c r="T144" i="2"/>
  <c r="X334" i="2"/>
  <c r="V334" i="2"/>
  <c r="Y334" i="2"/>
  <c r="W334" i="2"/>
  <c r="T334" i="2"/>
  <c r="S334" i="2"/>
  <c r="U334" i="2"/>
  <c r="R334" i="2"/>
  <c r="P334" i="2"/>
  <c r="AB334" i="2" s="1"/>
  <c r="AC334" i="2" s="1"/>
  <c r="Q334" i="2"/>
  <c r="Z334" i="2"/>
  <c r="AA334" i="2"/>
  <c r="AA59" i="2"/>
  <c r="U59" i="2"/>
  <c r="R59" i="2"/>
  <c r="S59" i="2"/>
  <c r="Z59" i="2"/>
  <c r="P59" i="2"/>
  <c r="AB59" i="2" s="1"/>
  <c r="AC59" i="2" s="1"/>
  <c r="W59" i="2"/>
  <c r="T59" i="2"/>
  <c r="X59" i="2"/>
  <c r="Q59" i="2"/>
  <c r="Y59" i="2"/>
  <c r="V59" i="2"/>
  <c r="S145" i="2"/>
  <c r="Q145" i="2"/>
  <c r="V145" i="2"/>
  <c r="AA145" i="2"/>
  <c r="T145" i="2"/>
  <c r="Y145" i="2"/>
  <c r="U145" i="2"/>
  <c r="R145" i="2"/>
  <c r="W145" i="2"/>
  <c r="P145" i="2"/>
  <c r="AB145" i="2" s="1"/>
  <c r="AC145" i="2" s="1"/>
  <c r="X145" i="2"/>
  <c r="Z145" i="2"/>
  <c r="T169" i="2"/>
  <c r="U169" i="2"/>
  <c r="W169" i="2"/>
  <c r="Y169" i="2"/>
  <c r="Q169" i="2"/>
  <c r="V169" i="2"/>
  <c r="Z169" i="2"/>
  <c r="X169" i="2"/>
  <c r="R169" i="2"/>
  <c r="P169" i="2"/>
  <c r="AB169" i="2" s="1"/>
  <c r="AC169" i="2" s="1"/>
  <c r="S169" i="2"/>
  <c r="AA169" i="2"/>
  <c r="X310" i="2"/>
  <c r="Y310" i="2"/>
  <c r="Z310" i="2"/>
  <c r="R310" i="2"/>
  <c r="W310" i="2"/>
  <c r="V310" i="2"/>
  <c r="Q310" i="2"/>
  <c r="P310" i="2"/>
  <c r="AB310" i="2" s="1"/>
  <c r="AC310" i="2" s="1"/>
  <c r="U310" i="2"/>
  <c r="S310" i="2"/>
  <c r="AA310" i="2"/>
  <c r="T310" i="2"/>
  <c r="AA209" i="2"/>
  <c r="P209" i="2"/>
  <c r="AB209" i="2" s="1"/>
  <c r="AC209" i="2" s="1"/>
  <c r="R209" i="2"/>
  <c r="Q209" i="2"/>
  <c r="X209" i="2"/>
  <c r="T209" i="2"/>
  <c r="W209" i="2"/>
  <c r="Z209" i="2"/>
  <c r="V209" i="2"/>
  <c r="Y209" i="2"/>
  <c r="U209" i="2"/>
  <c r="S209" i="2"/>
  <c r="W135" i="2"/>
  <c r="X135" i="2"/>
  <c r="R135" i="2"/>
  <c r="U135" i="2"/>
  <c r="V135" i="2"/>
  <c r="T135" i="2"/>
  <c r="Y135" i="2"/>
  <c r="S135" i="2"/>
  <c r="Z135" i="2"/>
  <c r="Q135" i="2"/>
  <c r="P135" i="2"/>
  <c r="AB135" i="2" s="1"/>
  <c r="AC135" i="2" s="1"/>
  <c r="AA135" i="2"/>
  <c r="Z341" i="2"/>
  <c r="R341" i="2"/>
  <c r="P341" i="2"/>
  <c r="AB341" i="2" s="1"/>
  <c r="AC341" i="2" s="1"/>
  <c r="AA341" i="2"/>
  <c r="Q341" i="2"/>
  <c r="S341" i="2"/>
  <c r="U341" i="2"/>
  <c r="Y341" i="2"/>
  <c r="X341" i="2"/>
  <c r="W341" i="2"/>
  <c r="V341" i="2"/>
  <c r="T341" i="2"/>
  <c r="S303" i="2"/>
  <c r="X303" i="2"/>
  <c r="Q303" i="2"/>
  <c r="AA303" i="2"/>
  <c r="P303" i="2"/>
  <c r="AB303" i="2" s="1"/>
  <c r="AC303" i="2" s="1"/>
  <c r="Z303" i="2"/>
  <c r="T303" i="2"/>
  <c r="Y303" i="2"/>
  <c r="R303" i="2"/>
  <c r="W303" i="2"/>
  <c r="V303" i="2"/>
  <c r="U303" i="2"/>
  <c r="S131" i="2"/>
  <c r="R131" i="2"/>
  <c r="T131" i="2"/>
  <c r="V131" i="2"/>
  <c r="AA131" i="2"/>
  <c r="P131" i="2"/>
  <c r="AB131" i="2" s="1"/>
  <c r="AC131" i="2" s="1"/>
  <c r="W131" i="2"/>
  <c r="Q131" i="2"/>
  <c r="Y131" i="2"/>
  <c r="U131" i="2"/>
  <c r="X131" i="2"/>
  <c r="Z131" i="2"/>
  <c r="Q301" i="2"/>
  <c r="R301" i="2"/>
  <c r="Y301" i="2"/>
  <c r="W301" i="2"/>
  <c r="U301" i="2"/>
  <c r="V301" i="2"/>
  <c r="X301" i="2"/>
  <c r="AA301" i="2"/>
  <c r="P301" i="2"/>
  <c r="AB301" i="2" s="1"/>
  <c r="AC301" i="2" s="1"/>
  <c r="Z301" i="2"/>
  <c r="T301" i="2"/>
  <c r="S301" i="2"/>
  <c r="Z143" i="2"/>
  <c r="X143" i="2"/>
  <c r="P143" i="2"/>
  <c r="AB143" i="2" s="1"/>
  <c r="AC143" i="2" s="1"/>
  <c r="AA143" i="2"/>
  <c r="W143" i="2"/>
  <c r="V143" i="2"/>
  <c r="U143" i="2"/>
  <c r="Y143" i="2"/>
  <c r="T143" i="2"/>
  <c r="S143" i="2"/>
  <c r="R143" i="2"/>
  <c r="Q143" i="2"/>
  <c r="Y139" i="2"/>
  <c r="V139" i="2"/>
  <c r="U139" i="2"/>
  <c r="Q139" i="2"/>
  <c r="T139" i="2"/>
  <c r="P139" i="2"/>
  <c r="AB139" i="2" s="1"/>
  <c r="AC139" i="2" s="1"/>
  <c r="S139" i="2"/>
  <c r="W139" i="2"/>
  <c r="X139" i="2"/>
  <c r="R139" i="2"/>
  <c r="AA139" i="2"/>
  <c r="Z139" i="2"/>
  <c r="Y297" i="2"/>
  <c r="AA297" i="2"/>
  <c r="P297" i="2"/>
  <c r="AB297" i="2" s="1"/>
  <c r="AC297" i="2" s="1"/>
  <c r="U297" i="2"/>
  <c r="Q297" i="2"/>
  <c r="T297" i="2"/>
  <c r="V297" i="2"/>
  <c r="S297" i="2"/>
  <c r="R297" i="2"/>
  <c r="Z297" i="2"/>
  <c r="X297" i="2"/>
  <c r="W297" i="2"/>
  <c r="S194" i="2"/>
  <c r="T194" i="2"/>
  <c r="Q194" i="2"/>
  <c r="Y194" i="2"/>
  <c r="P194" i="2"/>
  <c r="AB194" i="2" s="1"/>
  <c r="AC194" i="2" s="1"/>
  <c r="X194" i="2"/>
  <c r="AA194" i="2"/>
  <c r="Z194" i="2"/>
  <c r="R194" i="2"/>
  <c r="V194" i="2"/>
  <c r="W194" i="2"/>
  <c r="U194" i="2"/>
  <c r="Y167" i="2"/>
  <c r="V167" i="2"/>
  <c r="AA167" i="2"/>
  <c r="P167" i="2"/>
  <c r="AB167" i="2" s="1"/>
  <c r="AC167" i="2" s="1"/>
  <c r="U167" i="2"/>
  <c r="T167" i="2"/>
  <c r="W167" i="2"/>
  <c r="Q167" i="2"/>
  <c r="S167" i="2"/>
  <c r="X167" i="2"/>
  <c r="R167" i="2"/>
  <c r="Z167" i="2"/>
  <c r="U129" i="2"/>
  <c r="R129" i="2"/>
  <c r="Y129" i="2"/>
  <c r="X129" i="2"/>
  <c r="W129" i="2"/>
  <c r="AA129" i="2"/>
  <c r="Z129" i="2"/>
  <c r="T129" i="2"/>
  <c r="P129" i="2"/>
  <c r="AB129" i="2" s="1"/>
  <c r="AC129" i="2" s="1"/>
  <c r="V129" i="2"/>
  <c r="Q129" i="2"/>
  <c r="S129" i="2"/>
  <c r="P179" i="2"/>
  <c r="AB179" i="2" s="1"/>
  <c r="AC179" i="2" s="1"/>
  <c r="R179" i="2"/>
  <c r="W179" i="2"/>
  <c r="X179" i="2"/>
  <c r="V179" i="2"/>
  <c r="S179" i="2"/>
  <c r="Z179" i="2"/>
  <c r="Q179" i="2"/>
  <c r="T179" i="2"/>
  <c r="Y179" i="2"/>
  <c r="U179" i="2"/>
  <c r="AA179" i="2"/>
  <c r="AA94" i="2"/>
  <c r="P94" i="2"/>
  <c r="AB94" i="2" s="1"/>
  <c r="AC94" i="2" s="1"/>
  <c r="S94" i="2"/>
  <c r="Q94" i="2"/>
  <c r="T94" i="2"/>
  <c r="Z94" i="2"/>
  <c r="R94" i="2"/>
  <c r="Y94" i="2"/>
  <c r="X94" i="2"/>
  <c r="W94" i="2"/>
  <c r="U94" i="2"/>
  <c r="V94" i="2"/>
  <c r="X222" i="2"/>
  <c r="W222" i="2"/>
  <c r="U222" i="2"/>
  <c r="R222" i="2"/>
  <c r="Z222" i="2"/>
  <c r="AA222" i="2"/>
  <c r="P222" i="2"/>
  <c r="AB222" i="2" s="1"/>
  <c r="AC222" i="2" s="1"/>
  <c r="Q222" i="2"/>
  <c r="S222" i="2"/>
  <c r="Y222" i="2"/>
  <c r="V222" i="2"/>
  <c r="T222" i="2"/>
  <c r="R147" i="2"/>
  <c r="U147" i="2"/>
  <c r="V147" i="2"/>
  <c r="Y147" i="2"/>
  <c r="Q147" i="2"/>
  <c r="W147" i="2"/>
  <c r="S147" i="2"/>
  <c r="Z147" i="2"/>
  <c r="P147" i="2"/>
  <c r="AB147" i="2" s="1"/>
  <c r="AC147" i="2" s="1"/>
  <c r="T147" i="2"/>
  <c r="AA147" i="2"/>
  <c r="X147" i="2"/>
  <c r="R89" i="2"/>
  <c r="V89" i="2"/>
  <c r="P89" i="2"/>
  <c r="AB89" i="2" s="1"/>
  <c r="AC89" i="2" s="1"/>
  <c r="Y89" i="2"/>
  <c r="Q89" i="2"/>
  <c r="AA89" i="2"/>
  <c r="W89" i="2"/>
  <c r="X89" i="2"/>
  <c r="S89" i="2"/>
  <c r="T89" i="2"/>
  <c r="Z89" i="2"/>
  <c r="U89" i="2"/>
  <c r="Z186" i="2"/>
  <c r="P186" i="2"/>
  <c r="AB186" i="2" s="1"/>
  <c r="AC186" i="2" s="1"/>
  <c r="S186" i="2"/>
  <c r="Q186" i="2"/>
  <c r="Y186" i="2"/>
  <c r="U186" i="2"/>
  <c r="V186" i="2"/>
  <c r="AA186" i="2"/>
  <c r="W186" i="2"/>
  <c r="R186" i="2"/>
  <c r="T186" i="2"/>
  <c r="X186" i="2"/>
  <c r="Z335" i="2"/>
  <c r="V335" i="2"/>
  <c r="AA335" i="2"/>
  <c r="U335" i="2"/>
  <c r="S335" i="2"/>
  <c r="R335" i="2"/>
  <c r="Q335" i="2"/>
  <c r="Y335" i="2"/>
  <c r="X335" i="2"/>
  <c r="T335" i="2"/>
  <c r="W335" i="2"/>
  <c r="P335" i="2"/>
  <c r="AB335" i="2" s="1"/>
  <c r="AC335" i="2" s="1"/>
  <c r="Z97" i="2"/>
  <c r="S97" i="2"/>
  <c r="R97" i="2"/>
  <c r="Y97" i="2"/>
  <c r="P97" i="2"/>
  <c r="AB97" i="2" s="1"/>
  <c r="AC97" i="2" s="1"/>
  <c r="V97" i="2"/>
  <c r="W97" i="2"/>
  <c r="AA97" i="2"/>
  <c r="Q97" i="2"/>
  <c r="U97" i="2"/>
  <c r="T97" i="2"/>
  <c r="X97" i="2"/>
  <c r="U284" i="2"/>
  <c r="V284" i="2"/>
  <c r="T284" i="2"/>
  <c r="X284" i="2"/>
  <c r="R284" i="2"/>
  <c r="AA284" i="2"/>
  <c r="S284" i="2"/>
  <c r="W284" i="2"/>
  <c r="Q284" i="2"/>
  <c r="Y284" i="2"/>
  <c r="Z284" i="2"/>
  <c r="P284" i="2"/>
  <c r="AB284" i="2" s="1"/>
  <c r="AC284" i="2" s="1"/>
  <c r="T357" i="2"/>
  <c r="AA357" i="2"/>
  <c r="P357" i="2"/>
  <c r="AB357" i="2" s="1"/>
  <c r="AC357" i="2" s="1"/>
  <c r="R357" i="2"/>
  <c r="Q357" i="2"/>
  <c r="V357" i="2"/>
  <c r="S357" i="2"/>
  <c r="U357" i="2"/>
  <c r="X357" i="2"/>
  <c r="Y357" i="2"/>
  <c r="Z357" i="2"/>
  <c r="W357" i="2"/>
  <c r="Y63" i="2"/>
  <c r="AA63" i="2"/>
  <c r="U63" i="2"/>
  <c r="P63" i="2"/>
  <c r="AB63" i="2" s="1"/>
  <c r="AC63" i="2" s="1"/>
  <c r="W63" i="2"/>
  <c r="Z63" i="2"/>
  <c r="V63" i="2"/>
  <c r="X63" i="2"/>
  <c r="R63" i="2"/>
  <c r="Q63" i="2"/>
  <c r="S63" i="2"/>
  <c r="T63" i="2"/>
  <c r="Z123" i="2"/>
  <c r="P123" i="2"/>
  <c r="AB123" i="2" s="1"/>
  <c r="AC123" i="2" s="1"/>
  <c r="V123" i="2"/>
  <c r="U123" i="2"/>
  <c r="Y123" i="2"/>
  <c r="Q123" i="2"/>
  <c r="R123" i="2"/>
  <c r="T123" i="2"/>
  <c r="W123" i="2"/>
  <c r="S123" i="2"/>
  <c r="X123" i="2"/>
  <c r="AA123" i="2"/>
  <c r="P189" i="2"/>
  <c r="AB189" i="2" s="1"/>
  <c r="AC189" i="2" s="1"/>
  <c r="X189" i="2"/>
  <c r="V189" i="2"/>
  <c r="AA189" i="2"/>
  <c r="R189" i="2"/>
  <c r="Q189" i="2"/>
  <c r="Y189" i="2"/>
  <c r="Z189" i="2"/>
  <c r="W189" i="2"/>
  <c r="T189" i="2"/>
  <c r="U189" i="2"/>
  <c r="S189" i="2"/>
  <c r="P181" i="2"/>
  <c r="AB181" i="2" s="1"/>
  <c r="AC181" i="2" s="1"/>
  <c r="U181" i="2"/>
  <c r="V181" i="2"/>
  <c r="Z181" i="2"/>
  <c r="W181" i="2"/>
  <c r="T181" i="2"/>
  <c r="S181" i="2"/>
  <c r="R181" i="2"/>
  <c r="Y181" i="2"/>
  <c r="AA181" i="2"/>
  <c r="X181" i="2"/>
  <c r="Q181" i="2"/>
  <c r="V140" i="2"/>
  <c r="T140" i="2"/>
  <c r="Y140" i="2"/>
  <c r="P140" i="2"/>
  <c r="AB140" i="2" s="1"/>
  <c r="AC140" i="2" s="1"/>
  <c r="W140" i="2"/>
  <c r="AA140" i="2"/>
  <c r="R140" i="2"/>
  <c r="X140" i="2"/>
  <c r="Q140" i="2"/>
  <c r="U140" i="2"/>
  <c r="S140" i="2"/>
  <c r="Z140" i="2"/>
  <c r="S278" i="2"/>
  <c r="P278" i="2"/>
  <c r="AB278" i="2" s="1"/>
  <c r="AC278" i="2" s="1"/>
  <c r="Y278" i="2"/>
  <c r="AA278" i="2"/>
  <c r="U278" i="2"/>
  <c r="V278" i="2"/>
  <c r="X278" i="2"/>
  <c r="R278" i="2"/>
  <c r="T278" i="2"/>
  <c r="Q278" i="2"/>
  <c r="W278" i="2"/>
  <c r="Z278" i="2"/>
  <c r="Q288" i="2"/>
  <c r="T288" i="2"/>
  <c r="Z288" i="2"/>
  <c r="W288" i="2"/>
  <c r="Y288" i="2"/>
  <c r="X288" i="2"/>
  <c r="P288" i="2"/>
  <c r="AB288" i="2" s="1"/>
  <c r="AC288" i="2" s="1"/>
  <c r="AA288" i="2"/>
  <c r="R288" i="2"/>
  <c r="S288" i="2"/>
  <c r="V288" i="2"/>
  <c r="U288" i="2"/>
  <c r="AA68" i="2"/>
  <c r="Q68" i="2"/>
  <c r="Z68" i="2"/>
  <c r="W68" i="2"/>
  <c r="T68" i="2"/>
  <c r="V68" i="2"/>
  <c r="P68" i="2"/>
  <c r="AB68" i="2" s="1"/>
  <c r="AC68" i="2" s="1"/>
  <c r="Y68" i="2"/>
  <c r="R68" i="2"/>
  <c r="S68" i="2"/>
  <c r="X68" i="2"/>
  <c r="U68" i="2"/>
  <c r="U114" i="2"/>
  <c r="V114" i="2"/>
  <c r="T114" i="2"/>
  <c r="S114" i="2"/>
  <c r="Q114" i="2"/>
  <c r="Z114" i="2"/>
  <c r="Y114" i="2"/>
  <c r="R114" i="2"/>
  <c r="AA114" i="2"/>
  <c r="P114" i="2"/>
  <c r="AB114" i="2" s="1"/>
  <c r="AC114" i="2" s="1"/>
  <c r="X114" i="2"/>
  <c r="W114" i="2"/>
  <c r="Q262" i="2"/>
  <c r="S262" i="2"/>
  <c r="Y262" i="2"/>
  <c r="P262" i="2"/>
  <c r="AB262" i="2" s="1"/>
  <c r="AC262" i="2" s="1"/>
  <c r="V262" i="2"/>
  <c r="U262" i="2"/>
  <c r="T262" i="2"/>
  <c r="X262" i="2"/>
  <c r="AA262" i="2"/>
  <c r="Z262" i="2"/>
  <c r="R262" i="2"/>
  <c r="W262" i="2"/>
  <c r="W46" i="2"/>
  <c r="R46" i="2"/>
  <c r="T46" i="2"/>
  <c r="P46" i="2"/>
  <c r="AB46" i="2" s="1"/>
  <c r="AC46" i="2" s="1"/>
  <c r="V46" i="2"/>
  <c r="X46" i="2"/>
  <c r="Z46" i="2"/>
  <c r="U46" i="2"/>
  <c r="AA46" i="2"/>
  <c r="S46" i="2"/>
  <c r="Y46" i="2"/>
  <c r="Q46" i="2"/>
  <c r="R201" i="2"/>
  <c r="W201" i="2"/>
  <c r="X201" i="2"/>
  <c r="Z201" i="2"/>
  <c r="V201" i="2"/>
  <c r="U201" i="2"/>
  <c r="S201" i="2"/>
  <c r="Q201" i="2"/>
  <c r="AA201" i="2"/>
  <c r="Y201" i="2"/>
  <c r="T201" i="2"/>
  <c r="P201" i="2"/>
  <c r="AB201" i="2" s="1"/>
  <c r="AC201" i="2" s="1"/>
  <c r="U363" i="2"/>
  <c r="R363" i="2"/>
  <c r="W363" i="2"/>
  <c r="V363" i="2"/>
  <c r="Y363" i="2"/>
  <c r="Q363" i="2"/>
  <c r="AA363" i="2"/>
  <c r="X363" i="2"/>
  <c r="S363" i="2"/>
  <c r="T363" i="2"/>
  <c r="P363" i="2"/>
  <c r="AB363" i="2" s="1"/>
  <c r="AC363" i="2" s="1"/>
  <c r="Z363" i="2"/>
  <c r="X208" i="2"/>
  <c r="Q208" i="2"/>
  <c r="Y208" i="2"/>
  <c r="AA208" i="2"/>
  <c r="P208" i="2"/>
  <c r="AB208" i="2" s="1"/>
  <c r="AC208" i="2" s="1"/>
  <c r="W208" i="2"/>
  <c r="T208" i="2"/>
  <c r="V208" i="2"/>
  <c r="Z208" i="2"/>
  <c r="R208" i="2"/>
  <c r="U208" i="2"/>
  <c r="S208" i="2"/>
  <c r="Q246" i="2"/>
  <c r="AA246" i="2"/>
  <c r="U246" i="2"/>
  <c r="V246" i="2"/>
  <c r="Z246" i="2"/>
  <c r="Y246" i="2"/>
  <c r="X246" i="2"/>
  <c r="S246" i="2"/>
  <c r="P246" i="2"/>
  <c r="AB246" i="2" s="1"/>
  <c r="AC246" i="2" s="1"/>
  <c r="T246" i="2"/>
  <c r="W246" i="2"/>
  <c r="R246" i="2"/>
  <c r="S86" i="2"/>
  <c r="Y86" i="2"/>
  <c r="Z86" i="2"/>
  <c r="X86" i="2"/>
  <c r="U86" i="2"/>
  <c r="P86" i="2"/>
  <c r="AB86" i="2" s="1"/>
  <c r="AC86" i="2" s="1"/>
  <c r="V86" i="2"/>
  <c r="AA86" i="2"/>
  <c r="Q86" i="2"/>
  <c r="T86" i="2"/>
  <c r="W86" i="2"/>
  <c r="R86" i="2"/>
  <c r="Q66" i="2"/>
  <c r="S66" i="2"/>
  <c r="V66" i="2"/>
  <c r="X66" i="2"/>
  <c r="P66" i="2"/>
  <c r="AB66" i="2" s="1"/>
  <c r="AC66" i="2" s="1"/>
  <c r="W66" i="2"/>
  <c r="T66" i="2"/>
  <c r="AA66" i="2"/>
  <c r="Z66" i="2"/>
  <c r="Y66" i="2"/>
  <c r="R66" i="2"/>
  <c r="U66" i="2"/>
  <c r="U234" i="2"/>
  <c r="Z234" i="2"/>
  <c r="R234" i="2"/>
  <c r="T234" i="2"/>
  <c r="Y234" i="2"/>
  <c r="P234" i="2"/>
  <c r="AB234" i="2" s="1"/>
  <c r="AC234" i="2" s="1"/>
  <c r="V234" i="2"/>
  <c r="Q234" i="2"/>
  <c r="S234" i="2"/>
  <c r="AA234" i="2"/>
  <c r="W234" i="2"/>
  <c r="X234" i="2"/>
  <c r="AA105" i="2"/>
  <c r="V105" i="2"/>
  <c r="Q105" i="2"/>
  <c r="T105" i="2"/>
  <c r="P105" i="2"/>
  <c r="AB105" i="2" s="1"/>
  <c r="AC105" i="2" s="1"/>
  <c r="W105" i="2"/>
  <c r="R105" i="2"/>
  <c r="U105" i="2"/>
  <c r="X105" i="2"/>
  <c r="Y105" i="2"/>
  <c r="S105" i="2"/>
  <c r="Z105" i="2"/>
  <c r="Q325" i="2"/>
  <c r="Z325" i="2"/>
  <c r="T325" i="2"/>
  <c r="W325" i="2"/>
  <c r="S325" i="2"/>
  <c r="R325" i="2"/>
  <c r="P325" i="2"/>
  <c r="AB325" i="2" s="1"/>
  <c r="AC325" i="2" s="1"/>
  <c r="U325" i="2"/>
  <c r="Y325" i="2"/>
  <c r="X325" i="2"/>
  <c r="AA325" i="2"/>
  <c r="V325" i="2"/>
  <c r="P119" i="2"/>
  <c r="AB119" i="2" s="1"/>
  <c r="AC119" i="2" s="1"/>
  <c r="T119" i="2"/>
  <c r="Z119" i="2"/>
  <c r="U119" i="2"/>
  <c r="Y119" i="2"/>
  <c r="Q119" i="2"/>
  <c r="AA119" i="2"/>
  <c r="S119" i="2"/>
  <c r="X119" i="2"/>
  <c r="W119" i="2"/>
  <c r="R119" i="2"/>
  <c r="V119" i="2"/>
  <c r="Q252" i="2"/>
  <c r="AA252" i="2"/>
  <c r="S252" i="2"/>
  <c r="W252" i="2"/>
  <c r="U252" i="2"/>
  <c r="T252" i="2"/>
  <c r="Z252" i="2"/>
  <c r="X252" i="2"/>
  <c r="V252" i="2"/>
  <c r="P252" i="2"/>
  <c r="AB252" i="2" s="1"/>
  <c r="AC252" i="2" s="1"/>
  <c r="Y252" i="2"/>
  <c r="R252" i="2"/>
  <c r="U177" i="2"/>
  <c r="P177" i="2"/>
  <c r="AB177" i="2" s="1"/>
  <c r="AC177" i="2" s="1"/>
  <c r="V177" i="2"/>
  <c r="AA177" i="2"/>
  <c r="T177" i="2"/>
  <c r="Y177" i="2"/>
  <c r="S177" i="2"/>
  <c r="R177" i="2"/>
  <c r="X177" i="2"/>
  <c r="Z177" i="2"/>
  <c r="W177" i="2"/>
  <c r="Q177" i="2"/>
  <c r="Q287" i="2"/>
  <c r="Z287" i="2"/>
  <c r="U287" i="2"/>
  <c r="W287" i="2"/>
  <c r="Y287" i="2"/>
  <c r="AA287" i="2"/>
  <c r="P287" i="2"/>
  <c r="AB287" i="2" s="1"/>
  <c r="AC287" i="2" s="1"/>
  <c r="T287" i="2"/>
  <c r="S287" i="2"/>
  <c r="X287" i="2"/>
  <c r="R287" i="2"/>
  <c r="V287" i="2"/>
  <c r="V125" i="2"/>
  <c r="S125" i="2"/>
  <c r="X125" i="2"/>
  <c r="T125" i="2"/>
  <c r="R125" i="2"/>
  <c r="Y125" i="2"/>
  <c r="AA125" i="2"/>
  <c r="P125" i="2"/>
  <c r="AB125" i="2" s="1"/>
  <c r="AC125" i="2" s="1"/>
  <c r="U125" i="2"/>
  <c r="Z125" i="2"/>
  <c r="W125" i="2"/>
  <c r="Q125" i="2"/>
  <c r="W116" i="2"/>
  <c r="U116" i="2"/>
  <c r="AA116" i="2"/>
  <c r="S116" i="2"/>
  <c r="V116" i="2"/>
  <c r="Q116" i="2"/>
  <c r="Z116" i="2"/>
  <c r="Y116" i="2"/>
  <c r="T116" i="2"/>
  <c r="X116" i="2"/>
  <c r="P116" i="2"/>
  <c r="AB116" i="2" s="1"/>
  <c r="AC116" i="2" s="1"/>
  <c r="R116" i="2"/>
  <c r="Z65" i="2"/>
  <c r="R65" i="2"/>
  <c r="AA65" i="2"/>
  <c r="Q65" i="2"/>
  <c r="T65" i="2"/>
  <c r="U65" i="2"/>
  <c r="X65" i="2"/>
  <c r="V65" i="2"/>
  <c r="W65" i="2"/>
  <c r="P65" i="2"/>
  <c r="AB65" i="2" s="1"/>
  <c r="AC65" i="2" s="1"/>
  <c r="Y65" i="2"/>
  <c r="S65" i="2"/>
  <c r="AA211" i="2"/>
  <c r="R211" i="2"/>
  <c r="P211" i="2"/>
  <c r="AB211" i="2" s="1"/>
  <c r="AC211" i="2" s="1"/>
  <c r="Y211" i="2"/>
  <c r="U211" i="2"/>
  <c r="Q211" i="2"/>
  <c r="X211" i="2"/>
  <c r="V211" i="2"/>
  <c r="W211" i="2"/>
  <c r="Z211" i="2"/>
  <c r="T211" i="2"/>
  <c r="S211" i="2"/>
  <c r="Q282" i="2"/>
  <c r="T282" i="2"/>
  <c r="Z282" i="2"/>
  <c r="V282" i="2"/>
  <c r="Y282" i="2"/>
  <c r="W282" i="2"/>
  <c r="X282" i="2"/>
  <c r="AA282" i="2"/>
  <c r="P282" i="2"/>
  <c r="AB282" i="2" s="1"/>
  <c r="AC282" i="2" s="1"/>
  <c r="R282" i="2"/>
  <c r="U282" i="2"/>
  <c r="S282" i="2"/>
  <c r="X212" i="2"/>
  <c r="T212" i="2"/>
  <c r="Z212" i="2"/>
  <c r="W212" i="2"/>
  <c r="P212" i="2"/>
  <c r="AB212" i="2" s="1"/>
  <c r="AC212" i="2" s="1"/>
  <c r="V212" i="2"/>
  <c r="S212" i="2"/>
  <c r="R212" i="2"/>
  <c r="Q212" i="2"/>
  <c r="U212" i="2"/>
  <c r="AA212" i="2"/>
  <c r="Y212" i="2"/>
  <c r="Z296" i="2"/>
  <c r="P296" i="2"/>
  <c r="AB296" i="2" s="1"/>
  <c r="AC296" i="2" s="1"/>
  <c r="AA296" i="2"/>
  <c r="Q296" i="2"/>
  <c r="R296" i="2"/>
  <c r="U296" i="2"/>
  <c r="V296" i="2"/>
  <c r="X296" i="2"/>
  <c r="W296" i="2"/>
  <c r="Y296" i="2"/>
  <c r="S296" i="2"/>
  <c r="T296" i="2"/>
  <c r="R202" i="2"/>
  <c r="S202" i="2"/>
  <c r="P202" i="2"/>
  <c r="AB202" i="2" s="1"/>
  <c r="AC202" i="2" s="1"/>
  <c r="W202" i="2"/>
  <c r="Q202" i="2"/>
  <c r="AA202" i="2"/>
  <c r="Z202" i="2"/>
  <c r="U202" i="2"/>
  <c r="X202" i="2"/>
  <c r="V202" i="2"/>
  <c r="Y202" i="2"/>
  <c r="T202" i="2"/>
  <c r="S346" i="2"/>
  <c r="R346" i="2"/>
  <c r="P346" i="2"/>
  <c r="AB346" i="2" s="1"/>
  <c r="AC346" i="2" s="1"/>
  <c r="Z346" i="2"/>
  <c r="Q346" i="2"/>
  <c r="X346" i="2"/>
  <c r="W346" i="2"/>
  <c r="T346" i="2"/>
  <c r="Y346" i="2"/>
  <c r="U346" i="2"/>
  <c r="AA346" i="2"/>
  <c r="V346" i="2"/>
  <c r="X271" i="2"/>
  <c r="V271" i="2"/>
  <c r="S271" i="2"/>
  <c r="Z271" i="2"/>
  <c r="T271" i="2"/>
  <c r="R271" i="2"/>
  <c r="Y271" i="2"/>
  <c r="W271" i="2"/>
  <c r="Q271" i="2"/>
  <c r="AA271" i="2"/>
  <c r="U271" i="2"/>
  <c r="P271" i="2"/>
  <c r="AB271" i="2" s="1"/>
  <c r="AC271" i="2" s="1"/>
  <c r="AA99" i="2"/>
  <c r="W99" i="2"/>
  <c r="S99" i="2"/>
  <c r="X99" i="2"/>
  <c r="R99" i="2"/>
  <c r="V99" i="2"/>
  <c r="T99" i="2"/>
  <c r="U99" i="2"/>
  <c r="Y99" i="2"/>
  <c r="Q99" i="2"/>
  <c r="P99" i="2"/>
  <c r="AB99" i="2" s="1"/>
  <c r="AC99" i="2" s="1"/>
  <c r="Z99" i="2"/>
  <c r="Q256" i="2"/>
  <c r="Z256" i="2"/>
  <c r="P256" i="2"/>
  <c r="AB256" i="2" s="1"/>
  <c r="AC256" i="2" s="1"/>
  <c r="Y256" i="2"/>
  <c r="W256" i="2"/>
  <c r="V256" i="2"/>
  <c r="AA256" i="2"/>
  <c r="T256" i="2"/>
  <c r="S256" i="2"/>
  <c r="U256" i="2"/>
  <c r="R256" i="2"/>
  <c r="X256" i="2"/>
  <c r="R61" i="2"/>
  <c r="Z61" i="2"/>
  <c r="U61" i="2"/>
  <c r="W61" i="2"/>
  <c r="S61" i="2"/>
  <c r="Y61" i="2"/>
  <c r="T61" i="2"/>
  <c r="P61" i="2"/>
  <c r="AB61" i="2" s="1"/>
  <c r="AC61" i="2" s="1"/>
  <c r="AA61" i="2"/>
  <c r="V61" i="2"/>
  <c r="Q61" i="2"/>
  <c r="X61" i="2"/>
  <c r="AA291" i="2"/>
  <c r="P291" i="2"/>
  <c r="AB291" i="2" s="1"/>
  <c r="AC291" i="2" s="1"/>
  <c r="S291" i="2"/>
  <c r="Q291" i="2"/>
  <c r="U291" i="2"/>
  <c r="Y291" i="2"/>
  <c r="V291" i="2"/>
  <c r="Z291" i="2"/>
  <c r="W291" i="2"/>
  <c r="X291" i="2"/>
  <c r="R291" i="2"/>
  <c r="T291" i="2"/>
  <c r="R356" i="2"/>
  <c r="V356" i="2"/>
  <c r="X356" i="2"/>
  <c r="Z356" i="2"/>
  <c r="T356" i="2"/>
  <c r="S356" i="2"/>
  <c r="U356" i="2"/>
  <c r="W356" i="2"/>
  <c r="Q356" i="2"/>
  <c r="AA356" i="2"/>
  <c r="Y356" i="2"/>
  <c r="P356" i="2"/>
  <c r="AB356" i="2" s="1"/>
  <c r="AC356" i="2" s="1"/>
  <c r="V82" i="2"/>
  <c r="W82" i="2"/>
  <c r="X82" i="2"/>
  <c r="U82" i="2"/>
  <c r="Q82" i="2"/>
  <c r="S82" i="2"/>
  <c r="P82" i="2"/>
  <c r="AB82" i="2" s="1"/>
  <c r="AC82" i="2" s="1"/>
  <c r="R82" i="2"/>
  <c r="Y82" i="2"/>
  <c r="AA82" i="2"/>
  <c r="T82" i="2"/>
  <c r="Z82" i="2"/>
  <c r="Q226" i="2"/>
  <c r="S226" i="2"/>
  <c r="Y226" i="2"/>
  <c r="W226" i="2"/>
  <c r="X226" i="2"/>
  <c r="AA226" i="2"/>
  <c r="R226" i="2"/>
  <c r="Z226" i="2"/>
  <c r="V226" i="2"/>
  <c r="U226" i="2"/>
  <c r="P226" i="2"/>
  <c r="AB226" i="2" s="1"/>
  <c r="AC226" i="2" s="1"/>
  <c r="T226" i="2"/>
  <c r="P267" i="2"/>
  <c r="AB267" i="2" s="1"/>
  <c r="AC267" i="2" s="1"/>
  <c r="S267" i="2"/>
  <c r="X267" i="2"/>
  <c r="V267" i="2"/>
  <c r="T267" i="2"/>
  <c r="W267" i="2"/>
  <c r="Z267" i="2"/>
  <c r="Y267" i="2"/>
  <c r="U267" i="2"/>
  <c r="AA267" i="2"/>
  <c r="R267" i="2"/>
  <c r="Q267" i="2"/>
  <c r="T111" i="2"/>
  <c r="S111" i="2"/>
  <c r="Z111" i="2"/>
  <c r="P111" i="2"/>
  <c r="AB111" i="2" s="1"/>
  <c r="AC111" i="2" s="1"/>
  <c r="V111" i="2"/>
  <c r="AA111" i="2"/>
  <c r="R111" i="2"/>
  <c r="Q111" i="2"/>
  <c r="U111" i="2"/>
  <c r="Y111" i="2"/>
  <c r="W111" i="2"/>
  <c r="X111" i="2"/>
  <c r="AA329" i="2"/>
  <c r="X329" i="2"/>
  <c r="P329" i="2"/>
  <c r="AB329" i="2" s="1"/>
  <c r="AC329" i="2" s="1"/>
  <c r="R329" i="2"/>
  <c r="U329" i="2"/>
  <c r="S329" i="2"/>
  <c r="T329" i="2"/>
  <c r="V329" i="2"/>
  <c r="Q329" i="2"/>
  <c r="Y329" i="2"/>
  <c r="W329" i="2"/>
  <c r="Z329" i="2"/>
  <c r="R204" i="2"/>
  <c r="V204" i="2"/>
  <c r="T204" i="2"/>
  <c r="X204" i="2"/>
  <c r="U204" i="2"/>
  <c r="Z204" i="2"/>
  <c r="AA204" i="2"/>
  <c r="S204" i="2"/>
  <c r="Y204" i="2"/>
  <c r="W204" i="2"/>
  <c r="P204" i="2"/>
  <c r="AB204" i="2" s="1"/>
  <c r="AC204" i="2" s="1"/>
  <c r="Q204" i="2"/>
  <c r="Z164" i="2"/>
  <c r="Y164" i="2"/>
  <c r="X164" i="2"/>
  <c r="P164" i="2"/>
  <c r="AB164" i="2" s="1"/>
  <c r="AC164" i="2" s="1"/>
  <c r="S164" i="2"/>
  <c r="AA164" i="2"/>
  <c r="V164" i="2"/>
  <c r="Q164" i="2"/>
  <c r="T164" i="2"/>
  <c r="U164" i="2"/>
  <c r="W164" i="2"/>
  <c r="R164" i="2"/>
  <c r="X238" i="2"/>
  <c r="T238" i="2"/>
  <c r="S238" i="2"/>
  <c r="Q238" i="2"/>
  <c r="U238" i="2"/>
  <c r="P238" i="2"/>
  <c r="AB238" i="2" s="1"/>
  <c r="AC238" i="2" s="1"/>
  <c r="R238" i="2"/>
  <c r="W238" i="2"/>
  <c r="Z238" i="2"/>
  <c r="AA238" i="2"/>
  <c r="V238" i="2"/>
  <c r="Y238" i="2"/>
  <c r="X373" i="2"/>
  <c r="Q373" i="2"/>
  <c r="Y373" i="2"/>
  <c r="Z373" i="2"/>
  <c r="T373" i="2"/>
  <c r="AA373" i="2"/>
  <c r="S373" i="2"/>
  <c r="W373" i="2"/>
  <c r="V373" i="2"/>
  <c r="U373" i="2"/>
  <c r="R373" i="2"/>
  <c r="P373" i="2"/>
  <c r="AB373" i="2" s="1"/>
  <c r="AC373" i="2" s="1"/>
  <c r="Y214" i="2"/>
  <c r="R214" i="2"/>
  <c r="W214" i="2"/>
  <c r="AA214" i="2"/>
  <c r="T214" i="2"/>
  <c r="Z214" i="2"/>
  <c r="Q214" i="2"/>
  <c r="P214" i="2"/>
  <c r="AB214" i="2" s="1"/>
  <c r="AC214" i="2" s="1"/>
  <c r="U214" i="2"/>
  <c r="X214" i="2"/>
  <c r="V214" i="2"/>
  <c r="S214" i="2"/>
  <c r="W64" i="2"/>
  <c r="V64" i="2"/>
  <c r="Q64" i="2"/>
  <c r="Z64" i="2"/>
  <c r="P64" i="2"/>
  <c r="AB64" i="2" s="1"/>
  <c r="AC64" i="2" s="1"/>
  <c r="AA64" i="2"/>
  <c r="U64" i="2"/>
  <c r="R64" i="2"/>
  <c r="T64" i="2"/>
  <c r="S64" i="2"/>
  <c r="X64" i="2"/>
  <c r="Y64" i="2"/>
  <c r="T71" i="2"/>
  <c r="W71" i="2"/>
  <c r="S71" i="2"/>
  <c r="X71" i="2"/>
  <c r="U71" i="2"/>
  <c r="V71" i="2"/>
  <c r="Z71" i="2"/>
  <c r="Y71" i="2"/>
  <c r="P71" i="2"/>
  <c r="AB71" i="2" s="1"/>
  <c r="AC71" i="2" s="1"/>
  <c r="R71" i="2"/>
  <c r="AA71" i="2"/>
  <c r="Q71" i="2"/>
  <c r="V92" i="2"/>
  <c r="W92" i="2"/>
  <c r="Y92" i="2"/>
  <c r="X92" i="2"/>
  <c r="Q92" i="2"/>
  <c r="AA92" i="2"/>
  <c r="U92" i="2"/>
  <c r="R92" i="2"/>
  <c r="T92" i="2"/>
  <c r="P92" i="2"/>
  <c r="AB92" i="2" s="1"/>
  <c r="AC92" i="2" s="1"/>
  <c r="S92" i="2"/>
  <c r="Z92" i="2"/>
  <c r="Q360" i="2"/>
  <c r="AA360" i="2"/>
  <c r="X360" i="2"/>
  <c r="W360" i="2"/>
  <c r="Z360" i="2"/>
  <c r="V360" i="2"/>
  <c r="Y360" i="2"/>
  <c r="S360" i="2"/>
  <c r="R360" i="2"/>
  <c r="U360" i="2"/>
  <c r="T360" i="2"/>
  <c r="P360" i="2"/>
  <c r="AB360" i="2" s="1"/>
  <c r="AC360" i="2" s="1"/>
  <c r="S312" i="2"/>
  <c r="U312" i="2"/>
  <c r="X312" i="2"/>
  <c r="Y312" i="2"/>
  <c r="AA312" i="2"/>
  <c r="R312" i="2"/>
  <c r="W312" i="2"/>
  <c r="V312" i="2"/>
  <c r="P312" i="2"/>
  <c r="AB312" i="2" s="1"/>
  <c r="AC312" i="2" s="1"/>
  <c r="Q312" i="2"/>
  <c r="Z312" i="2"/>
  <c r="T312" i="2"/>
  <c r="AA236" i="2"/>
  <c r="X236" i="2"/>
  <c r="P236" i="2"/>
  <c r="AB236" i="2" s="1"/>
  <c r="AC236" i="2" s="1"/>
  <c r="U236" i="2"/>
  <c r="Q236" i="2"/>
  <c r="Y236" i="2"/>
  <c r="W236" i="2"/>
  <c r="S236" i="2"/>
  <c r="Z236" i="2"/>
  <c r="T236" i="2"/>
  <c r="R236" i="2"/>
  <c r="V236" i="2"/>
  <c r="P218" i="2"/>
  <c r="AB218" i="2" s="1"/>
  <c r="AC218" i="2" s="1"/>
  <c r="U218" i="2"/>
  <c r="X218" i="2"/>
  <c r="Q218" i="2"/>
  <c r="V218" i="2"/>
  <c r="Z218" i="2"/>
  <c r="Y218" i="2"/>
  <c r="S218" i="2"/>
  <c r="T218" i="2"/>
  <c r="W218" i="2"/>
  <c r="R218" i="2"/>
  <c r="AA218" i="2"/>
  <c r="R67" i="2"/>
  <c r="V67" i="2"/>
  <c r="W67" i="2"/>
  <c r="U67" i="2"/>
  <c r="X67" i="2"/>
  <c r="Y67" i="2"/>
  <c r="AA67" i="2"/>
  <c r="P67" i="2"/>
  <c r="AB67" i="2" s="1"/>
  <c r="AC67" i="2" s="1"/>
  <c r="S67" i="2"/>
  <c r="Q67" i="2"/>
  <c r="T67" i="2"/>
  <c r="Z67" i="2"/>
  <c r="P53" i="2"/>
  <c r="AB53" i="2" s="1"/>
  <c r="AC53" i="2" s="1"/>
  <c r="V53" i="2"/>
  <c r="AA53" i="2"/>
  <c r="Z53" i="2"/>
  <c r="Q53" i="2"/>
  <c r="U53" i="2"/>
  <c r="Y53" i="2"/>
  <c r="W53" i="2"/>
  <c r="R53" i="2"/>
  <c r="T53" i="2"/>
  <c r="X53" i="2"/>
  <c r="S53" i="2"/>
  <c r="Y188" i="2"/>
  <c r="AA188" i="2"/>
  <c r="Q188" i="2"/>
  <c r="S188" i="2"/>
  <c r="P188" i="2"/>
  <c r="AB188" i="2" s="1"/>
  <c r="AC188" i="2" s="1"/>
  <c r="X188" i="2"/>
  <c r="T188" i="2"/>
  <c r="U188" i="2"/>
  <c r="Z188" i="2"/>
  <c r="V188" i="2"/>
  <c r="W188" i="2"/>
  <c r="R188" i="2"/>
  <c r="U45" i="2"/>
  <c r="W45" i="2"/>
  <c r="P45" i="2"/>
  <c r="AB45" i="2" s="1"/>
  <c r="AC45" i="2" s="1"/>
  <c r="X45" i="2"/>
  <c r="T45" i="2"/>
  <c r="V45" i="2"/>
  <c r="R45" i="2"/>
  <c r="Z45" i="2"/>
  <c r="AA45" i="2"/>
  <c r="Q45" i="2"/>
  <c r="S45" i="2"/>
  <c r="Y45" i="2"/>
  <c r="Q210" i="2"/>
  <c r="Z210" i="2"/>
  <c r="Y210" i="2"/>
  <c r="W210" i="2"/>
  <c r="T210" i="2"/>
  <c r="X210" i="2"/>
  <c r="P210" i="2"/>
  <c r="AB210" i="2" s="1"/>
  <c r="AC210" i="2" s="1"/>
  <c r="R210" i="2"/>
  <c r="S210" i="2"/>
  <c r="U210" i="2"/>
  <c r="V210" i="2"/>
  <c r="AA210" i="2"/>
  <c r="Z56" i="2"/>
  <c r="V56" i="2"/>
  <c r="W56" i="2"/>
  <c r="X56" i="2"/>
  <c r="R56" i="2"/>
  <c r="Q56" i="2"/>
  <c r="Y56" i="2"/>
  <c r="AA56" i="2"/>
  <c r="T56" i="2"/>
  <c r="P56" i="2"/>
  <c r="AB56" i="2" s="1"/>
  <c r="AC56" i="2" s="1"/>
  <c r="S56" i="2"/>
  <c r="U56" i="2"/>
  <c r="Z316" i="2"/>
  <c r="Q316" i="2"/>
  <c r="AA316" i="2"/>
  <c r="R316" i="2"/>
  <c r="W316" i="2"/>
  <c r="S316" i="2"/>
  <c r="V316" i="2"/>
  <c r="P316" i="2"/>
  <c r="AB316" i="2" s="1"/>
  <c r="AC316" i="2" s="1"/>
  <c r="Y316" i="2"/>
  <c r="X316" i="2"/>
  <c r="T316" i="2"/>
  <c r="U316" i="2"/>
  <c r="Q358" i="2"/>
  <c r="S358" i="2"/>
  <c r="Z358" i="2"/>
  <c r="V358" i="2"/>
  <c r="X358" i="2"/>
  <c r="W358" i="2"/>
  <c r="R358" i="2"/>
  <c r="U358" i="2"/>
  <c r="T358" i="2"/>
  <c r="P358" i="2"/>
  <c r="AB358" i="2" s="1"/>
  <c r="AC358" i="2" s="1"/>
  <c r="Y358" i="2"/>
  <c r="AA358" i="2"/>
  <c r="S193" i="2"/>
  <c r="V193" i="2"/>
  <c r="Y193" i="2"/>
  <c r="X193" i="2"/>
  <c r="T193" i="2"/>
  <c r="U193" i="2"/>
  <c r="W193" i="2"/>
  <c r="P193" i="2"/>
  <c r="AB193" i="2" s="1"/>
  <c r="AC193" i="2" s="1"/>
  <c r="Q193" i="2"/>
  <c r="Z193" i="2"/>
  <c r="R193" i="2"/>
  <c r="AA193" i="2"/>
  <c r="R327" i="2"/>
  <c r="AA327" i="2"/>
  <c r="P327" i="2"/>
  <c r="AB327" i="2" s="1"/>
  <c r="AC327" i="2" s="1"/>
  <c r="T327" i="2"/>
  <c r="Q327" i="2"/>
  <c r="S327" i="2"/>
  <c r="V327" i="2"/>
  <c r="U327" i="2"/>
  <c r="Y327" i="2"/>
  <c r="X327" i="2"/>
  <c r="Z327" i="2"/>
  <c r="W327" i="2"/>
  <c r="P206" i="2"/>
  <c r="AB206" i="2" s="1"/>
  <c r="AC206" i="2" s="1"/>
  <c r="Y206" i="2"/>
  <c r="Z206" i="2"/>
  <c r="V206" i="2"/>
  <c r="X206" i="2"/>
  <c r="AA206" i="2"/>
  <c r="S206" i="2"/>
  <c r="R206" i="2"/>
  <c r="T206" i="2"/>
  <c r="W206" i="2"/>
  <c r="Q206" i="2"/>
  <c r="U206" i="2"/>
  <c r="Z306" i="2"/>
  <c r="V306" i="2"/>
  <c r="U306" i="2"/>
  <c r="W306" i="2"/>
  <c r="Q306" i="2"/>
  <c r="P306" i="2"/>
  <c r="AB306" i="2" s="1"/>
  <c r="AC306" i="2" s="1"/>
  <c r="S306" i="2"/>
  <c r="X306" i="2"/>
  <c r="AA306" i="2"/>
  <c r="Y306" i="2"/>
  <c r="T306" i="2"/>
  <c r="R306" i="2"/>
  <c r="V127" i="2"/>
  <c r="Y127" i="2"/>
  <c r="S127" i="2"/>
  <c r="T127" i="2"/>
  <c r="AA127" i="2"/>
  <c r="R127" i="2"/>
  <c r="Z127" i="2"/>
  <c r="X127" i="2"/>
  <c r="W127" i="2"/>
  <c r="U127" i="2"/>
  <c r="Q127" i="2"/>
  <c r="P127" i="2"/>
  <c r="AB127" i="2" s="1"/>
  <c r="AC127" i="2" s="1"/>
  <c r="S205" i="2"/>
  <c r="AA205" i="2"/>
  <c r="Z205" i="2"/>
  <c r="Q205" i="2"/>
  <c r="V205" i="2"/>
  <c r="U205" i="2"/>
  <c r="R205" i="2"/>
  <c r="T205" i="2"/>
  <c r="X205" i="2"/>
  <c r="W205" i="2"/>
  <c r="P205" i="2"/>
  <c r="AB205" i="2" s="1"/>
  <c r="AC205" i="2" s="1"/>
  <c r="Y205" i="2"/>
  <c r="Q336" i="2"/>
  <c r="Z336" i="2"/>
  <c r="X336" i="2"/>
  <c r="W336" i="2"/>
  <c r="AA336" i="2"/>
  <c r="Y336" i="2"/>
  <c r="U336" i="2"/>
  <c r="T336" i="2"/>
  <c r="R336" i="2"/>
  <c r="P336" i="2"/>
  <c r="AB336" i="2" s="1"/>
  <c r="AC336" i="2" s="1"/>
  <c r="V336" i="2"/>
  <c r="S336" i="2"/>
  <c r="Z49" i="2"/>
  <c r="P49" i="2"/>
  <c r="AB49" i="2" s="1"/>
  <c r="AC49" i="2" s="1"/>
  <c r="W49" i="2"/>
  <c r="T49" i="2"/>
  <c r="Q49" i="2"/>
  <c r="S49" i="2"/>
  <c r="X49" i="2"/>
  <c r="Y49" i="2"/>
  <c r="V49" i="2"/>
  <c r="R49" i="2"/>
  <c r="U49" i="2"/>
  <c r="AA49" i="2"/>
  <c r="S219" i="2"/>
  <c r="Y219" i="2"/>
  <c r="R219" i="2"/>
  <c r="X219" i="2"/>
  <c r="Q219" i="2"/>
  <c r="W219" i="2"/>
  <c r="P219" i="2"/>
  <c r="AB219" i="2" s="1"/>
  <c r="AC219" i="2" s="1"/>
  <c r="V219" i="2"/>
  <c r="T219" i="2"/>
  <c r="AA219" i="2"/>
  <c r="Z219" i="2"/>
  <c r="U219" i="2"/>
  <c r="W369" i="2"/>
  <c r="U369" i="2"/>
  <c r="Z369" i="2"/>
  <c r="V369" i="2"/>
  <c r="Y369" i="2"/>
  <c r="Q369" i="2"/>
  <c r="R369" i="2"/>
  <c r="S369" i="2"/>
  <c r="P369" i="2"/>
  <c r="AB369" i="2" s="1"/>
  <c r="AC369" i="2" s="1"/>
  <c r="X369" i="2"/>
  <c r="AA369" i="2"/>
  <c r="T369" i="2"/>
  <c r="V44" i="2"/>
  <c r="X44" i="2"/>
  <c r="R44" i="2"/>
  <c r="AA44" i="2"/>
  <c r="P44" i="2"/>
  <c r="AB44" i="2" s="1"/>
  <c r="AC44" i="2" s="1"/>
  <c r="T44" i="2"/>
  <c r="U44" i="2"/>
  <c r="Z44" i="2"/>
  <c r="W44" i="2"/>
  <c r="Y44" i="2"/>
  <c r="Q44" i="2"/>
  <c r="S44" i="2"/>
  <c r="Z76" i="2"/>
  <c r="T76" i="2"/>
  <c r="R76" i="2"/>
  <c r="AA76" i="2"/>
  <c r="X76" i="2"/>
  <c r="Y76" i="2"/>
  <c r="W76" i="2"/>
  <c r="Q76" i="2"/>
  <c r="P76" i="2"/>
  <c r="AB76" i="2" s="1"/>
  <c r="AC76" i="2" s="1"/>
  <c r="U76" i="2"/>
  <c r="S76" i="2"/>
  <c r="V76" i="2"/>
  <c r="Z300" i="2"/>
  <c r="Y300" i="2"/>
  <c r="V300" i="2"/>
  <c r="R300" i="2"/>
  <c r="T300" i="2"/>
  <c r="X300" i="2"/>
  <c r="W300" i="2"/>
  <c r="AA300" i="2"/>
  <c r="U300" i="2"/>
  <c r="Q300" i="2"/>
  <c r="S300" i="2"/>
  <c r="P300" i="2"/>
  <c r="AB300" i="2" s="1"/>
  <c r="AC300" i="2" s="1"/>
  <c r="P207" i="2"/>
  <c r="AB207" i="2" s="1"/>
  <c r="AC207" i="2" s="1"/>
  <c r="U207" i="2"/>
  <c r="AA207" i="2"/>
  <c r="W207" i="2"/>
  <c r="R207" i="2"/>
  <c r="Z207" i="2"/>
  <c r="Q207" i="2"/>
  <c r="Y207" i="2"/>
  <c r="S207" i="2"/>
  <c r="T207" i="2"/>
  <c r="X207" i="2"/>
  <c r="V207" i="2"/>
  <c r="R240" i="2"/>
  <c r="S240" i="2"/>
  <c r="T240" i="2"/>
  <c r="Y240" i="2"/>
  <c r="U240" i="2"/>
  <c r="Z240" i="2"/>
  <c r="AA240" i="2"/>
  <c r="X240" i="2"/>
  <c r="V240" i="2"/>
  <c r="W240" i="2"/>
  <c r="P240" i="2"/>
  <c r="AB240" i="2" s="1"/>
  <c r="AC240" i="2" s="1"/>
  <c r="Q240" i="2"/>
  <c r="P130" i="2"/>
  <c r="AB130" i="2" s="1"/>
  <c r="AC130" i="2" s="1"/>
  <c r="Q130" i="2"/>
  <c r="Z130" i="2"/>
  <c r="U130" i="2"/>
  <c r="R130" i="2"/>
  <c r="W130" i="2"/>
  <c r="Y130" i="2"/>
  <c r="X130" i="2"/>
  <c r="V130" i="2"/>
  <c r="AA130" i="2"/>
  <c r="S130" i="2"/>
  <c r="T130" i="2"/>
  <c r="T269" i="2"/>
  <c r="V269" i="2"/>
  <c r="Q269" i="2"/>
  <c r="X269" i="2"/>
  <c r="R269" i="2"/>
  <c r="S269" i="2"/>
  <c r="W269" i="2"/>
  <c r="Y269" i="2"/>
  <c r="P269" i="2"/>
  <c r="AB269" i="2" s="1"/>
  <c r="AC269" i="2" s="1"/>
  <c r="U269" i="2"/>
  <c r="Z269" i="2"/>
  <c r="AA269" i="2"/>
  <c r="Z180" i="2"/>
  <c r="W180" i="2"/>
  <c r="S180" i="2"/>
  <c r="AA180" i="2"/>
  <c r="U180" i="2"/>
  <c r="Q180" i="2"/>
  <c r="Y180" i="2"/>
  <c r="X180" i="2"/>
  <c r="P180" i="2"/>
  <c r="AB180" i="2" s="1"/>
  <c r="AC180" i="2" s="1"/>
  <c r="T180" i="2"/>
  <c r="R180" i="2"/>
  <c r="V180" i="2"/>
  <c r="V43" i="2"/>
  <c r="P43" i="2"/>
  <c r="AB43" i="2" s="1"/>
  <c r="AC43" i="2" s="1"/>
  <c r="X43" i="2"/>
  <c r="W43" i="2"/>
  <c r="R43" i="2"/>
  <c r="Y43" i="2"/>
  <c r="AA43" i="2"/>
  <c r="Q43" i="2"/>
  <c r="T43" i="2"/>
  <c r="U43" i="2"/>
  <c r="S43" i="2"/>
  <c r="Z43" i="2"/>
  <c r="S264" i="2"/>
  <c r="R264" i="2"/>
  <c r="P264" i="2"/>
  <c r="AB264" i="2" s="1"/>
  <c r="AC264" i="2" s="1"/>
  <c r="Y264" i="2"/>
  <c r="AA264" i="2"/>
  <c r="V264" i="2"/>
  <c r="Q264" i="2"/>
  <c r="U264" i="2"/>
  <c r="Z264" i="2"/>
  <c r="W264" i="2"/>
  <c r="X264" i="2"/>
  <c r="T264" i="2"/>
  <c r="U171" i="2"/>
  <c r="T171" i="2"/>
  <c r="V171" i="2"/>
  <c r="Y171" i="2"/>
  <c r="W171" i="2"/>
  <c r="R171" i="2"/>
  <c r="X171" i="2"/>
  <c r="Q171" i="2"/>
  <c r="Z171" i="2"/>
  <c r="AA171" i="2"/>
  <c r="P171" i="2"/>
  <c r="AB171" i="2" s="1"/>
  <c r="AC171" i="2" s="1"/>
  <c r="S171" i="2"/>
  <c r="V77" i="2"/>
  <c r="Q77" i="2"/>
  <c r="Z77" i="2"/>
  <c r="P77" i="2"/>
  <c r="AB77" i="2" s="1"/>
  <c r="AC77" i="2" s="1"/>
  <c r="U77" i="2"/>
  <c r="T77" i="2"/>
  <c r="X77" i="2"/>
  <c r="S77" i="2"/>
  <c r="W77" i="2"/>
  <c r="R77" i="2"/>
  <c r="Y77" i="2"/>
  <c r="AA77" i="2"/>
  <c r="W134" i="2"/>
  <c r="Q134" i="2"/>
  <c r="AA134" i="2"/>
  <c r="T134" i="2"/>
  <c r="V134" i="2"/>
  <c r="Z134" i="2"/>
  <c r="S134" i="2"/>
  <c r="R134" i="2"/>
  <c r="P134" i="2"/>
  <c r="AB134" i="2" s="1"/>
  <c r="AC134" i="2" s="1"/>
  <c r="Y134" i="2"/>
  <c r="X134" i="2"/>
  <c r="U134" i="2"/>
  <c r="V42" i="2"/>
  <c r="AA42" i="2"/>
  <c r="R42" i="2"/>
  <c r="T42" i="2"/>
  <c r="S42" i="2"/>
  <c r="P42" i="2"/>
  <c r="AB42" i="2" s="1"/>
  <c r="AC42" i="2" s="1"/>
  <c r="Y42" i="2"/>
  <c r="Z42" i="2"/>
  <c r="X42" i="2"/>
  <c r="Q42" i="2"/>
  <c r="W42" i="2"/>
  <c r="U42" i="2"/>
  <c r="Y51" i="2"/>
  <c r="S51" i="2"/>
  <c r="V51" i="2"/>
  <c r="U51" i="2"/>
  <c r="X51" i="2"/>
  <c r="T51" i="2"/>
  <c r="Q51" i="2"/>
  <c r="AA51" i="2"/>
  <c r="W51" i="2"/>
  <c r="Z51" i="2"/>
  <c r="R51" i="2"/>
  <c r="P51" i="2"/>
  <c r="AB51" i="2" s="1"/>
  <c r="AC51" i="2" s="1"/>
  <c r="V126" i="2"/>
  <c r="T126" i="2"/>
  <c r="X126" i="2"/>
  <c r="P126" i="2"/>
  <c r="AB126" i="2" s="1"/>
  <c r="AC126" i="2" s="1"/>
  <c r="AA126" i="2"/>
  <c r="S126" i="2"/>
  <c r="Y126" i="2"/>
  <c r="W126" i="2"/>
  <c r="Z126" i="2"/>
  <c r="R126" i="2"/>
  <c r="Q126" i="2"/>
  <c r="U126" i="2"/>
  <c r="R124" i="2"/>
  <c r="S124" i="2"/>
  <c r="V124" i="2"/>
  <c r="W124" i="2"/>
  <c r="X124" i="2"/>
  <c r="Z124" i="2"/>
  <c r="U124" i="2"/>
  <c r="Q124" i="2"/>
  <c r="T124" i="2"/>
  <c r="Y124" i="2"/>
  <c r="AA124" i="2"/>
  <c r="P124" i="2"/>
  <c r="AB124" i="2" s="1"/>
  <c r="AC124" i="2" s="1"/>
  <c r="U110" i="2"/>
  <c r="V110" i="2"/>
  <c r="P110" i="2"/>
  <c r="AB110" i="2" s="1"/>
  <c r="AC110" i="2" s="1"/>
  <c r="R110" i="2"/>
  <c r="Q110" i="2"/>
  <c r="Y110" i="2"/>
  <c r="T110" i="2"/>
  <c r="W110" i="2"/>
  <c r="Z110" i="2"/>
  <c r="AA110" i="2"/>
  <c r="S110" i="2"/>
  <c r="X110" i="2"/>
  <c r="Q364" i="2"/>
  <c r="V364" i="2"/>
  <c r="S364" i="2"/>
  <c r="Z364" i="2"/>
  <c r="Y364" i="2"/>
  <c r="W364" i="2"/>
  <c r="P364" i="2"/>
  <c r="AB364" i="2" s="1"/>
  <c r="AC364" i="2" s="1"/>
  <c r="X364" i="2"/>
  <c r="U364" i="2"/>
  <c r="R364" i="2"/>
  <c r="AA364" i="2"/>
  <c r="T364" i="2"/>
  <c r="W197" i="2"/>
  <c r="R197" i="2"/>
  <c r="U197" i="2"/>
  <c r="P197" i="2"/>
  <c r="AB197" i="2" s="1"/>
  <c r="AC197" i="2" s="1"/>
  <c r="V197" i="2"/>
  <c r="Q197" i="2"/>
  <c r="Z197" i="2"/>
  <c r="T197" i="2"/>
  <c r="X197" i="2"/>
  <c r="Y197" i="2"/>
  <c r="S197" i="2"/>
  <c r="AA197" i="2"/>
  <c r="Q317" i="2"/>
  <c r="X317" i="2"/>
  <c r="Y317" i="2"/>
  <c r="V317" i="2"/>
  <c r="R317" i="2"/>
  <c r="W317" i="2"/>
  <c r="S317" i="2"/>
  <c r="U317" i="2"/>
  <c r="P317" i="2"/>
  <c r="AB317" i="2" s="1"/>
  <c r="AC317" i="2" s="1"/>
  <c r="Z317" i="2"/>
  <c r="T317" i="2"/>
  <c r="AA317" i="2"/>
  <c r="Y120" i="2"/>
  <c r="W120" i="2"/>
  <c r="T120" i="2"/>
  <c r="V120" i="2"/>
  <c r="Q120" i="2"/>
  <c r="U120" i="2"/>
  <c r="P120" i="2"/>
  <c r="AB120" i="2" s="1"/>
  <c r="AC120" i="2" s="1"/>
  <c r="AA120" i="2"/>
  <c r="X120" i="2"/>
  <c r="Z120" i="2"/>
  <c r="S120" i="2"/>
  <c r="R120" i="2"/>
  <c r="Z191" i="2"/>
  <c r="S191" i="2"/>
  <c r="T191" i="2"/>
  <c r="U191" i="2"/>
  <c r="R191" i="2"/>
  <c r="X191" i="2"/>
  <c r="W191" i="2"/>
  <c r="V191" i="2"/>
  <c r="P191" i="2"/>
  <c r="AB191" i="2" s="1"/>
  <c r="AC191" i="2" s="1"/>
  <c r="Q191" i="2"/>
  <c r="Y191" i="2"/>
  <c r="AA191" i="2"/>
  <c r="AA78" i="2"/>
  <c r="T78" i="2"/>
  <c r="U78" i="2"/>
  <c r="R78" i="2"/>
  <c r="Z78" i="2"/>
  <c r="W78" i="2"/>
  <c r="V78" i="2"/>
  <c r="P78" i="2"/>
  <c r="AB78" i="2" s="1"/>
  <c r="AC78" i="2" s="1"/>
  <c r="Q78" i="2"/>
  <c r="S78" i="2"/>
  <c r="Y78" i="2"/>
  <c r="X78" i="2"/>
  <c r="U159" i="2"/>
  <c r="Q159" i="2"/>
  <c r="V159" i="2"/>
  <c r="W159" i="2"/>
  <c r="R159" i="2"/>
  <c r="T159" i="2"/>
  <c r="X159" i="2"/>
  <c r="P159" i="2"/>
  <c r="AB159" i="2" s="1"/>
  <c r="AC159" i="2" s="1"/>
  <c r="S159" i="2"/>
  <c r="Z159" i="2"/>
  <c r="Y159" i="2"/>
  <c r="AA159" i="2"/>
  <c r="U216" i="2"/>
  <c r="R216" i="2"/>
  <c r="Q216" i="2"/>
  <c r="T216" i="2"/>
  <c r="P216" i="2"/>
  <c r="AB216" i="2" s="1"/>
  <c r="AC216" i="2" s="1"/>
  <c r="Z216" i="2"/>
  <c r="V216" i="2"/>
  <c r="Y216" i="2"/>
  <c r="S216" i="2"/>
  <c r="W216" i="2"/>
  <c r="X216" i="2"/>
  <c r="AA216" i="2"/>
  <c r="P185" i="2"/>
  <c r="AB185" i="2" s="1"/>
  <c r="AC185" i="2" s="1"/>
  <c r="X185" i="2"/>
  <c r="U185" i="2"/>
  <c r="AA185" i="2"/>
  <c r="S185" i="2"/>
  <c r="W185" i="2"/>
  <c r="R185" i="2"/>
  <c r="T185" i="2"/>
  <c r="Q185" i="2"/>
  <c r="Z185" i="2"/>
  <c r="Y185" i="2"/>
  <c r="V185" i="2"/>
  <c r="Q162" i="2"/>
  <c r="Z162" i="2"/>
  <c r="W162" i="2"/>
  <c r="R162" i="2"/>
  <c r="AA162" i="2"/>
  <c r="T162" i="2"/>
  <c r="U162" i="2"/>
  <c r="X162" i="2"/>
  <c r="V162" i="2"/>
  <c r="S162" i="2"/>
  <c r="P162" i="2"/>
  <c r="AB162" i="2" s="1"/>
  <c r="AC162" i="2" s="1"/>
  <c r="Y162" i="2"/>
  <c r="T79" i="2"/>
  <c r="V79" i="2"/>
  <c r="Q79" i="2"/>
  <c r="Y79" i="2"/>
  <c r="AA79" i="2"/>
  <c r="P79" i="2"/>
  <c r="AB79" i="2" s="1"/>
  <c r="AC79" i="2" s="1"/>
  <c r="X79" i="2"/>
  <c r="W79" i="2"/>
  <c r="S79" i="2"/>
  <c r="Z79" i="2"/>
  <c r="R79" i="2"/>
  <c r="U79" i="2"/>
  <c r="W138" i="2"/>
  <c r="X138" i="2"/>
  <c r="S138" i="2"/>
  <c r="P138" i="2"/>
  <c r="AB138" i="2" s="1"/>
  <c r="AC138" i="2" s="1"/>
  <c r="Z138" i="2"/>
  <c r="U138" i="2"/>
  <c r="R138" i="2"/>
  <c r="V138" i="2"/>
  <c r="Y138" i="2"/>
  <c r="Q138" i="2"/>
  <c r="AA138" i="2"/>
  <c r="T138" i="2"/>
  <c r="AA176" i="2"/>
  <c r="W176" i="2"/>
  <c r="P176" i="2"/>
  <c r="AB176" i="2" s="1"/>
  <c r="AC176" i="2" s="1"/>
  <c r="Q176" i="2"/>
  <c r="S176" i="2"/>
  <c r="T176" i="2"/>
  <c r="U176" i="2"/>
  <c r="Z176" i="2"/>
  <c r="Y176" i="2"/>
  <c r="R176" i="2"/>
  <c r="V176" i="2"/>
  <c r="X176" i="2"/>
  <c r="V154" i="2"/>
  <c r="S154" i="2"/>
  <c r="X154" i="2"/>
  <c r="U154" i="2"/>
  <c r="Y154" i="2"/>
  <c r="W154" i="2"/>
  <c r="P154" i="2"/>
  <c r="AB154" i="2" s="1"/>
  <c r="AC154" i="2" s="1"/>
  <c r="AA154" i="2"/>
  <c r="R154" i="2"/>
  <c r="Z154" i="2"/>
  <c r="Q154" i="2"/>
  <c r="T154" i="2"/>
  <c r="P70" i="2"/>
  <c r="AB70" i="2" s="1"/>
  <c r="AC70" i="2" s="1"/>
  <c r="Y70" i="2"/>
  <c r="X70" i="2"/>
  <c r="AA70" i="2"/>
  <c r="R70" i="2"/>
  <c r="Z70" i="2"/>
  <c r="U70" i="2"/>
  <c r="W70" i="2"/>
  <c r="V70" i="2"/>
  <c r="S70" i="2"/>
  <c r="T70" i="2"/>
  <c r="Q70" i="2"/>
  <c r="P348" i="2"/>
  <c r="AB348" i="2" s="1"/>
  <c r="AC348" i="2" s="1"/>
  <c r="U348" i="2"/>
  <c r="Q348" i="2"/>
  <c r="AA348" i="2"/>
  <c r="X348" i="2"/>
  <c r="R348" i="2"/>
  <c r="W348" i="2"/>
  <c r="V348" i="2"/>
  <c r="Z348" i="2"/>
  <c r="T348" i="2"/>
  <c r="S348" i="2"/>
  <c r="Y348" i="2"/>
  <c r="T244" i="2"/>
  <c r="Z244" i="2"/>
  <c r="P244" i="2"/>
  <c r="AB244" i="2" s="1"/>
  <c r="AC244" i="2" s="1"/>
  <c r="R244" i="2"/>
  <c r="Q244" i="2"/>
  <c r="U244" i="2"/>
  <c r="V244" i="2"/>
  <c r="AA244" i="2"/>
  <c r="Y244" i="2"/>
  <c r="S244" i="2"/>
  <c r="X244" i="2"/>
  <c r="W244" i="2"/>
  <c r="P302" i="2"/>
  <c r="AB302" i="2" s="1"/>
  <c r="AC302" i="2" s="1"/>
  <c r="U302" i="2"/>
  <c r="X302" i="2"/>
  <c r="Q302" i="2"/>
  <c r="V302" i="2"/>
  <c r="S302" i="2"/>
  <c r="AA302" i="2"/>
  <c r="Z302" i="2"/>
  <c r="Y302" i="2"/>
  <c r="W302" i="2"/>
  <c r="T302" i="2"/>
  <c r="R302" i="2"/>
  <c r="R54" i="2"/>
  <c r="X54" i="2"/>
  <c r="Y54" i="2"/>
  <c r="Q54" i="2"/>
  <c r="AA54" i="2"/>
  <c r="P54" i="2"/>
  <c r="AB54" i="2" s="1"/>
  <c r="AC54" i="2" s="1"/>
  <c r="U54" i="2"/>
  <c r="W54" i="2"/>
  <c r="Z54" i="2"/>
  <c r="V54" i="2"/>
  <c r="T54" i="2"/>
  <c r="S54" i="2"/>
  <c r="Y81" i="2"/>
  <c r="V81" i="2"/>
  <c r="U81" i="2"/>
  <c r="W81" i="2"/>
  <c r="AA81" i="2"/>
  <c r="X81" i="2"/>
  <c r="P81" i="2"/>
  <c r="AB81" i="2" s="1"/>
  <c r="AC81" i="2" s="1"/>
  <c r="T81" i="2"/>
  <c r="R81" i="2"/>
  <c r="Q81" i="2"/>
  <c r="Z81" i="2"/>
  <c r="S81" i="2"/>
  <c r="Q199" i="2"/>
  <c r="V199" i="2"/>
  <c r="R199" i="2"/>
  <c r="S199" i="2"/>
  <c r="P199" i="2"/>
  <c r="AB199" i="2" s="1"/>
  <c r="AC199" i="2" s="1"/>
  <c r="U199" i="2"/>
  <c r="W199" i="2"/>
  <c r="AA199" i="2"/>
  <c r="Z199" i="2"/>
  <c r="Y199" i="2"/>
  <c r="T199" i="2"/>
  <c r="X199" i="2"/>
  <c r="Q259" i="2"/>
  <c r="AA259" i="2"/>
  <c r="S259" i="2"/>
  <c r="W259" i="2"/>
  <c r="T259" i="2"/>
  <c r="V259" i="2"/>
  <c r="Y259" i="2"/>
  <c r="R259" i="2"/>
  <c r="Z259" i="2"/>
  <c r="X259" i="2"/>
  <c r="P259" i="2"/>
  <c r="AB259" i="2" s="1"/>
  <c r="AC259" i="2" s="1"/>
  <c r="U259" i="2"/>
  <c r="U326" i="2"/>
  <c r="R326" i="2"/>
  <c r="P326" i="2"/>
  <c r="AB326" i="2" s="1"/>
  <c r="AC326" i="2" s="1"/>
  <c r="AA326" i="2"/>
  <c r="Q326" i="2"/>
  <c r="Z326" i="2"/>
  <c r="W326" i="2"/>
  <c r="Y326" i="2"/>
  <c r="T326" i="2"/>
  <c r="X326" i="2"/>
  <c r="S326" i="2"/>
  <c r="V326" i="2"/>
  <c r="P292" i="2"/>
  <c r="AB292" i="2" s="1"/>
  <c r="AC292" i="2" s="1"/>
  <c r="U292" i="2"/>
  <c r="AA292" i="2"/>
  <c r="V292" i="2"/>
  <c r="S292" i="2"/>
  <c r="R292" i="2"/>
  <c r="Q292" i="2"/>
  <c r="X292" i="2"/>
  <c r="Y292" i="2"/>
  <c r="T292" i="2"/>
  <c r="Z292" i="2"/>
  <c r="W292" i="2"/>
  <c r="W175" i="2"/>
  <c r="R175" i="2"/>
  <c r="S175" i="2"/>
  <c r="T175" i="2"/>
  <c r="V175" i="2"/>
  <c r="Q175" i="2"/>
  <c r="X175" i="2"/>
  <c r="AA175" i="2"/>
  <c r="U175" i="2"/>
  <c r="P175" i="2"/>
  <c r="AB175" i="2" s="1"/>
  <c r="AC175" i="2" s="1"/>
  <c r="Z175" i="2"/>
  <c r="Y175" i="2"/>
  <c r="T161" i="2"/>
  <c r="V161" i="2"/>
  <c r="Z161" i="2"/>
  <c r="X161" i="2"/>
  <c r="W161" i="2"/>
  <c r="S161" i="2"/>
  <c r="R161" i="2"/>
  <c r="U161" i="2"/>
  <c r="P161" i="2"/>
  <c r="AB161" i="2" s="1"/>
  <c r="AC161" i="2" s="1"/>
  <c r="Q161" i="2"/>
  <c r="AA161" i="2"/>
  <c r="Y161" i="2"/>
  <c r="Q305" i="2"/>
  <c r="Z305" i="2"/>
  <c r="P305" i="2"/>
  <c r="AB305" i="2" s="1"/>
  <c r="AC305" i="2" s="1"/>
  <c r="R305" i="2"/>
  <c r="Y305" i="2"/>
  <c r="V305" i="2"/>
  <c r="X305" i="2"/>
  <c r="W305" i="2"/>
  <c r="U305" i="2"/>
  <c r="AA305" i="2"/>
  <c r="S305" i="2"/>
  <c r="T305" i="2"/>
  <c r="W153" i="2"/>
  <c r="X153" i="2"/>
  <c r="R153" i="2"/>
  <c r="Z153" i="2"/>
  <c r="T153" i="2"/>
  <c r="Y153" i="2"/>
  <c r="S153" i="2"/>
  <c r="P153" i="2"/>
  <c r="AB153" i="2" s="1"/>
  <c r="AC153" i="2" s="1"/>
  <c r="U153" i="2"/>
  <c r="V153" i="2"/>
  <c r="AA153" i="2"/>
  <c r="Q153" i="2"/>
  <c r="T277" i="2"/>
  <c r="P277" i="2"/>
  <c r="AB277" i="2" s="1"/>
  <c r="AC277" i="2" s="1"/>
  <c r="Z277" i="2"/>
  <c r="S277" i="2"/>
  <c r="U277" i="2"/>
  <c r="Y277" i="2"/>
  <c r="V277" i="2"/>
  <c r="Q277" i="2"/>
  <c r="X277" i="2"/>
  <c r="AA277" i="2"/>
  <c r="R277" i="2"/>
  <c r="W277" i="2"/>
  <c r="P330" i="2"/>
  <c r="AB330" i="2" s="1"/>
  <c r="AC330" i="2" s="1"/>
  <c r="AA330" i="2"/>
  <c r="Y330" i="2"/>
  <c r="X330" i="2"/>
  <c r="T330" i="2"/>
  <c r="U330" i="2"/>
  <c r="Z330" i="2"/>
  <c r="V330" i="2"/>
  <c r="Q330" i="2"/>
  <c r="S330" i="2"/>
  <c r="W330" i="2"/>
  <c r="R330" i="2"/>
  <c r="T117" i="2"/>
  <c r="X117" i="2"/>
  <c r="P117" i="2"/>
  <c r="AB117" i="2" s="1"/>
  <c r="AC117" i="2" s="1"/>
  <c r="S117" i="2"/>
  <c r="AA117" i="2"/>
  <c r="V117" i="2"/>
  <c r="W117" i="2"/>
  <c r="R117" i="2"/>
  <c r="U117" i="2"/>
  <c r="Q117" i="2"/>
  <c r="Z117" i="2"/>
  <c r="Y117" i="2"/>
  <c r="Y128" i="2"/>
  <c r="X128" i="2"/>
  <c r="R128" i="2"/>
  <c r="W128" i="2"/>
  <c r="Q128" i="2"/>
  <c r="P128" i="2"/>
  <c r="AB128" i="2" s="1"/>
  <c r="AC128" i="2" s="1"/>
  <c r="S128" i="2"/>
  <c r="U128" i="2"/>
  <c r="AA128" i="2"/>
  <c r="V128" i="2"/>
  <c r="T128" i="2"/>
  <c r="Z128" i="2"/>
  <c r="X165" i="2"/>
  <c r="R165" i="2"/>
  <c r="U165" i="2"/>
  <c r="Y165" i="2"/>
  <c r="Q165" i="2"/>
  <c r="W165" i="2"/>
  <c r="V165" i="2"/>
  <c r="S165" i="2"/>
  <c r="T165" i="2"/>
  <c r="AA165" i="2"/>
  <c r="P165" i="2"/>
  <c r="AB165" i="2" s="1"/>
  <c r="AC165" i="2" s="1"/>
  <c r="Z165" i="2"/>
  <c r="R217" i="2"/>
  <c r="Y217" i="2"/>
  <c r="S217" i="2"/>
  <c r="X217" i="2"/>
  <c r="P217" i="2"/>
  <c r="AB217" i="2" s="1"/>
  <c r="AC217" i="2" s="1"/>
  <c r="W217" i="2"/>
  <c r="Q217" i="2"/>
  <c r="V217" i="2"/>
  <c r="U217" i="2"/>
  <c r="Z217" i="2"/>
  <c r="T217" i="2"/>
  <c r="AA217" i="2"/>
  <c r="P350" i="2"/>
  <c r="AB350" i="2" s="1"/>
  <c r="AC350" i="2" s="1"/>
  <c r="AA350" i="2"/>
  <c r="V350" i="2"/>
  <c r="R350" i="2"/>
  <c r="W350" i="2"/>
  <c r="U350" i="2"/>
  <c r="Q350" i="2"/>
  <c r="T350" i="2"/>
  <c r="Z350" i="2"/>
  <c r="S350" i="2"/>
  <c r="Y350" i="2"/>
  <c r="X350" i="2"/>
  <c r="W141" i="2"/>
  <c r="AA141" i="2"/>
  <c r="V141" i="2"/>
  <c r="Q141" i="2"/>
  <c r="Z141" i="2"/>
  <c r="Y141" i="2"/>
  <c r="U141" i="2"/>
  <c r="S141" i="2"/>
  <c r="R141" i="2"/>
  <c r="P141" i="2"/>
  <c r="AB141" i="2" s="1"/>
  <c r="AC141" i="2" s="1"/>
  <c r="T141" i="2"/>
  <c r="X141" i="2"/>
  <c r="Y239" i="2"/>
  <c r="U239" i="2"/>
  <c r="Q239" i="2"/>
  <c r="P239" i="2"/>
  <c r="AB239" i="2" s="1"/>
  <c r="AC239" i="2" s="1"/>
  <c r="T239" i="2"/>
  <c r="V239" i="2"/>
  <c r="W239" i="2"/>
  <c r="S239" i="2"/>
  <c r="Z239" i="2"/>
  <c r="R239" i="2"/>
  <c r="X239" i="2"/>
  <c r="AA239" i="2"/>
  <c r="Y260" i="2"/>
  <c r="Z260" i="2"/>
  <c r="V260" i="2"/>
  <c r="Q260" i="2"/>
  <c r="W260" i="2"/>
  <c r="R260" i="2"/>
  <c r="U260" i="2"/>
  <c r="S260" i="2"/>
  <c r="AA260" i="2"/>
  <c r="P260" i="2"/>
  <c r="AB260" i="2" s="1"/>
  <c r="AC260" i="2" s="1"/>
  <c r="T260" i="2"/>
  <c r="X260" i="2"/>
  <c r="Y320" i="2"/>
  <c r="AA320" i="2"/>
  <c r="P320" i="2"/>
  <c r="AB320" i="2" s="1"/>
  <c r="AC320" i="2" s="1"/>
  <c r="S320" i="2"/>
  <c r="Q320" i="2"/>
  <c r="Z320" i="2"/>
  <c r="V320" i="2"/>
  <c r="T320" i="2"/>
  <c r="U320" i="2"/>
  <c r="R320" i="2"/>
  <c r="W320" i="2"/>
  <c r="X320" i="2"/>
  <c r="Q195" i="2"/>
  <c r="Z195" i="2"/>
  <c r="U195" i="2"/>
  <c r="V195" i="2"/>
  <c r="S195" i="2"/>
  <c r="Y195" i="2"/>
  <c r="R195" i="2"/>
  <c r="AA195" i="2"/>
  <c r="W195" i="2"/>
  <c r="P195" i="2"/>
  <c r="AB195" i="2" s="1"/>
  <c r="AC195" i="2" s="1"/>
  <c r="X195" i="2"/>
  <c r="T195" i="2"/>
  <c r="S47" i="2"/>
  <c r="Q47" i="2"/>
  <c r="AA47" i="2"/>
  <c r="Y47" i="2"/>
  <c r="X47" i="2"/>
  <c r="P47" i="2"/>
  <c r="AB47" i="2" s="1"/>
  <c r="AC47" i="2" s="1"/>
  <c r="V47" i="2"/>
  <c r="R47" i="2"/>
  <c r="U47" i="2"/>
  <c r="T47" i="2"/>
  <c r="Z47" i="2"/>
  <c r="W47" i="2"/>
  <c r="U170" i="2"/>
  <c r="T170" i="2"/>
  <c r="R170" i="2"/>
  <c r="W170" i="2"/>
  <c r="AA170" i="2"/>
  <c r="Q170" i="2"/>
  <c r="Z170" i="2"/>
  <c r="Y170" i="2"/>
  <c r="V170" i="2"/>
  <c r="P170" i="2"/>
  <c r="AB170" i="2" s="1"/>
  <c r="AC170" i="2" s="1"/>
  <c r="S170" i="2"/>
  <c r="X170" i="2"/>
  <c r="Z355" i="2"/>
  <c r="X355" i="2"/>
  <c r="U355" i="2"/>
  <c r="T355" i="2"/>
  <c r="S355" i="2"/>
  <c r="AA355" i="2"/>
  <c r="Y355" i="2"/>
  <c r="V355" i="2"/>
  <c r="Q355" i="2"/>
  <c r="W355" i="2"/>
  <c r="R355" i="2"/>
  <c r="P355" i="2"/>
  <c r="AB355" i="2" s="1"/>
  <c r="AC355" i="2" s="1"/>
  <c r="Y168" i="2"/>
  <c r="W168" i="2"/>
  <c r="R168" i="2"/>
  <c r="T168" i="2"/>
  <c r="P168" i="2"/>
  <c r="AB168" i="2" s="1"/>
  <c r="AC168" i="2" s="1"/>
  <c r="AA168" i="2"/>
  <c r="S168" i="2"/>
  <c r="V168" i="2"/>
  <c r="U168" i="2"/>
  <c r="Z168" i="2"/>
  <c r="X168" i="2"/>
  <c r="Q168" i="2"/>
  <c r="AA106" i="2"/>
  <c r="Q106" i="2"/>
  <c r="T106" i="2"/>
  <c r="S106" i="2"/>
  <c r="Z106" i="2"/>
  <c r="Y106" i="2"/>
  <c r="W106" i="2"/>
  <c r="X106" i="2"/>
  <c r="U106" i="2"/>
  <c r="V106" i="2"/>
  <c r="P106" i="2"/>
  <c r="AB106" i="2" s="1"/>
  <c r="AC106" i="2" s="1"/>
  <c r="R106" i="2"/>
  <c r="B23" i="1" l="1"/>
  <c r="B28" i="1" s="1"/>
  <c r="B32" i="1" l="1"/>
</calcChain>
</file>

<file path=xl/sharedStrings.xml><?xml version="1.0" encoding="utf-8"?>
<sst xmlns="http://schemas.openxmlformats.org/spreadsheetml/2006/main" count="202" uniqueCount="145">
  <si>
    <t>Loan amount</t>
  </si>
  <si>
    <t>Annual interest rate</t>
  </si>
  <si>
    <t xml:space="preserve">Monthly % Prepayment </t>
  </si>
  <si>
    <t>Loan period in years</t>
  </si>
  <si>
    <t>Monthly $ Prepayment</t>
  </si>
  <si>
    <t>Start date of loan</t>
  </si>
  <si>
    <t>Monthly % Loss</t>
  </si>
  <si>
    <t>Optional extra payments</t>
  </si>
  <si>
    <t>Monthly $ Loss</t>
  </si>
  <si>
    <t>Total Monthly Excess</t>
  </si>
  <si>
    <t>Scheduled monthly payment</t>
  </si>
  <si>
    <t>Cumulative Excess</t>
  </si>
  <si>
    <t>Total Prepayment</t>
  </si>
  <si>
    <t>Total of early payments</t>
  </si>
  <si>
    <t>Total Loss</t>
  </si>
  <si>
    <t>Total interest</t>
  </si>
  <si>
    <t>No.</t>
  </si>
  <si>
    <t>Payment Date</t>
  </si>
  <si>
    <t>Beginning Balance</t>
  </si>
  <si>
    <t>Scheduled Payment</t>
  </si>
  <si>
    <t>Extra Payment</t>
  </si>
  <si>
    <t>Total Payment</t>
  </si>
  <si>
    <t>Principal</t>
  </si>
  <si>
    <t>Interest</t>
  </si>
  <si>
    <t>Ending Balance</t>
  </si>
  <si>
    <t>Extra Principal Payment</t>
  </si>
  <si>
    <t>Extra Loss Payment</t>
  </si>
  <si>
    <t>% Sold</t>
  </si>
  <si>
    <t>Amount Sold</t>
  </si>
  <si>
    <t>% Split</t>
  </si>
  <si>
    <t>Beg Balance Off B/S</t>
  </si>
  <si>
    <t>Prepayment Off B/S</t>
  </si>
  <si>
    <t>Losses Off B/S</t>
  </si>
  <si>
    <t>Principal Reduction off B/S</t>
  </si>
  <si>
    <t>Interest Off B/S</t>
  </si>
  <si>
    <t>Ending Balance Off B/S</t>
  </si>
  <si>
    <t>Servicing Fee</t>
  </si>
  <si>
    <t>Amortized number of payments</t>
  </si>
  <si>
    <t>Actual number of payments with interest only/prepayment/losses</t>
  </si>
  <si>
    <t xml:space="preserve">Net Income </t>
  </si>
  <si>
    <t>Cost of Capital</t>
  </si>
  <si>
    <t>CDFI Loan Balance for Cost of Capital</t>
  </si>
  <si>
    <t>Premium Earned</t>
  </si>
  <si>
    <t>Interest Income</t>
  </si>
  <si>
    <t>Servicing Fee Income</t>
  </si>
  <si>
    <t>Disbursement Fees</t>
  </si>
  <si>
    <t>Beg Balance CDFI</t>
  </si>
  <si>
    <t>Prepayment CDFI</t>
  </si>
  <si>
    <t>Losses CDFI</t>
  </si>
  <si>
    <t>Principal Reduction CDFI</t>
  </si>
  <si>
    <t>Interest CDFI</t>
  </si>
  <si>
    <t>Ending Balance CDFI</t>
  </si>
  <si>
    <t>Underwriting and Packaging Costs</t>
  </si>
  <si>
    <t>Months of interest only</t>
  </si>
  <si>
    <t>% sold</t>
  </si>
  <si>
    <t>Total Program Income</t>
  </si>
  <si>
    <t>Acquisition Costs</t>
  </si>
  <si>
    <t>Total Dollars Deployed</t>
  </si>
  <si>
    <t>"Mission Miss" Costs</t>
  </si>
  <si>
    <t>Additional Program Support Grant</t>
  </si>
  <si>
    <t>CAP</t>
  </si>
  <si>
    <t>LPP</t>
  </si>
  <si>
    <t>Guarantee</t>
  </si>
  <si>
    <t>RESULTS DO NOT ALTER FORMULAS</t>
  </si>
  <si>
    <t>AUTO: Cumulative Gross Loss %</t>
  </si>
  <si>
    <t>Misc Program Admin Costs</t>
  </si>
  <si>
    <t>Loan Guarantee Enrollment Expenses</t>
  </si>
  <si>
    <t>CAP Cash Contribution, Non Borrower</t>
  </si>
  <si>
    <t>Premium Income/Loss on Initial Sale</t>
  </si>
  <si>
    <t>Misc Loan Income Unaccounted</t>
  </si>
  <si>
    <t>Total Expenses</t>
  </si>
  <si>
    <t xml:space="preserve">Servicing Cost </t>
  </si>
  <si>
    <t>What program are you conducting? Use the drop down to choose. (LPP=Loan Participation Program; CAP=Capital Access Program)</t>
  </si>
  <si>
    <t>Note: The model assumes no losses during interest only periods and amortizes the loan over the original period but adds months to the overall repayment period.</t>
  </si>
  <si>
    <t>Note: The period here refers to whatever comparison set you want to run against the program.</t>
  </si>
  <si>
    <t>**All subsequent questions should be answered from the view of the program type above**</t>
  </si>
  <si>
    <t xml:space="preserve">Note: The model assumes that if you need capital, the full amount is borrowed throughout the whole period. Loan sales reduce the amount. </t>
  </si>
  <si>
    <t xml:space="preserve">Note: This field can be left at $0 but different scenarios should be considered in the final analysis to assess the risk. Consider CDFI Fund and other grant sources that may be impacted. </t>
  </si>
  <si>
    <t>FOR Guarantee ONLY, what is the guarantee percentage being offered?</t>
  </si>
  <si>
    <t xml:space="preserve">Note: The fee is applied only on the guarantee amount. </t>
  </si>
  <si>
    <t>Guarantee Fee</t>
  </si>
  <si>
    <t>Loan Guarantee Annual Expenses</t>
  </si>
  <si>
    <t>CAP % of losses taken not covered by cash LLR</t>
  </si>
  <si>
    <t>Total Loan Losses (nets out CAP if sufficient to cover the loss)</t>
  </si>
  <si>
    <t xml:space="preserve">Additional Premium (Discount) </t>
  </si>
  <si>
    <t>What is the percentage of loans anticipate to be sold at that rate?</t>
  </si>
  <si>
    <t>For ALL Programs. In some cases, the model can't account for unanticipated income. Use this misc input to increase revenue as needed on a per loan basis. Otherwise put $0</t>
  </si>
  <si>
    <t>Please estimate your current per applicant cost to acquire a new customer (from getting an application through collecting all documents):</t>
  </si>
  <si>
    <t>Please estimate your current per applicant operating cost to underwrite and fund a new customer (from financial analysis to credit memo to funding):</t>
  </si>
  <si>
    <r>
      <t xml:space="preserve">Please estimate your per applicant cost to acquire a new customer </t>
    </r>
    <r>
      <rPr>
        <b/>
        <sz val="11"/>
        <color theme="1"/>
        <rFont val="Calibri"/>
        <family val="2"/>
        <scheme val="minor"/>
      </rPr>
      <t>in the proposed program</t>
    </r>
    <r>
      <rPr>
        <sz val="11"/>
        <color theme="1"/>
        <rFont val="Calibri"/>
        <family val="2"/>
        <scheme val="minor"/>
      </rPr>
      <t>:</t>
    </r>
  </si>
  <si>
    <r>
      <t xml:space="preserve">Please estimate your per applicant operating cost to undewrite and fund a new customer </t>
    </r>
    <r>
      <rPr>
        <b/>
        <sz val="11"/>
        <color theme="1"/>
        <rFont val="Calibri"/>
        <family val="2"/>
        <scheme val="minor"/>
      </rPr>
      <t xml:space="preserve">in the proposed program </t>
    </r>
    <r>
      <rPr>
        <sz val="11"/>
        <color theme="1"/>
        <rFont val="Calibri"/>
        <family val="2"/>
        <scheme val="minor"/>
      </rPr>
      <t>(from financial analysis to credit memo to funding):</t>
    </r>
  </si>
  <si>
    <t>Please estimate your current cost per borrower to service a loan on a monthly basis (collect principal and interest payments and manage collections):</t>
  </si>
  <si>
    <r>
      <t xml:space="preserve">Please estimate your cost per borrower to service a loan on a monthly basis </t>
    </r>
    <r>
      <rPr>
        <b/>
        <sz val="11"/>
        <color theme="1"/>
        <rFont val="Calibri"/>
        <family val="2"/>
        <scheme val="minor"/>
      </rPr>
      <t>in the proposed program</t>
    </r>
    <r>
      <rPr>
        <sz val="11"/>
        <color theme="1"/>
        <rFont val="Calibri"/>
        <family val="2"/>
        <scheme val="minor"/>
      </rPr>
      <t xml:space="preserve"> (collect principal and interest payments and manage collections):</t>
    </r>
  </si>
  <si>
    <t>Please provide your current average loan size.</t>
  </si>
  <si>
    <r>
      <t xml:space="preserve">Please provide your anticipated average loan size </t>
    </r>
    <r>
      <rPr>
        <b/>
        <sz val="11"/>
        <color theme="1"/>
        <rFont val="Calibri"/>
        <family val="2"/>
        <scheme val="minor"/>
      </rPr>
      <t>in the proposed program</t>
    </r>
    <r>
      <rPr>
        <sz val="11"/>
        <color theme="1"/>
        <rFont val="Calibri"/>
        <family val="2"/>
        <scheme val="minor"/>
      </rPr>
      <t>:</t>
    </r>
  </si>
  <si>
    <t xml:space="preserve">Note: A significantly different loan size will result in much different economics and target market impact. Use the oppositions tables in the related paper to </t>
  </si>
  <si>
    <t xml:space="preserve">assess those implications. </t>
  </si>
  <si>
    <t xml:space="preserve">Please provide your current average loan term. </t>
  </si>
  <si>
    <r>
      <t xml:space="preserve">Please provide your average loan term </t>
    </r>
    <r>
      <rPr>
        <b/>
        <sz val="11"/>
        <color theme="1"/>
        <rFont val="Calibri"/>
        <family val="2"/>
        <scheme val="minor"/>
      </rPr>
      <t>in the proposed program</t>
    </r>
    <r>
      <rPr>
        <sz val="11"/>
        <color theme="1"/>
        <rFont val="Calibri"/>
        <family val="2"/>
        <scheme val="minor"/>
      </rPr>
      <t>:</t>
    </r>
  </si>
  <si>
    <t xml:space="preserve">Please provide your current average loan interest rate. </t>
  </si>
  <si>
    <r>
      <t xml:space="preserve">Please provide your average loan interest rate </t>
    </r>
    <r>
      <rPr>
        <b/>
        <sz val="11"/>
        <color theme="1"/>
        <rFont val="Calibri"/>
        <family val="2"/>
        <scheme val="minor"/>
      </rPr>
      <t>in the proposed program</t>
    </r>
    <r>
      <rPr>
        <sz val="11"/>
        <color theme="1"/>
        <rFont val="Calibri"/>
        <family val="2"/>
        <scheme val="minor"/>
      </rPr>
      <t>:</t>
    </r>
  </si>
  <si>
    <t>Note: A significantly different loan term will result in much different economics and target market impact. Use the oppositions tables in the related paper to</t>
  </si>
  <si>
    <t>Note: A significantly different loan interest rate will result in much different economics and target market impact. Use the oppositions tables in the related paper to</t>
  </si>
  <si>
    <t xml:space="preserve">Please provide your current average loan fee rate. </t>
  </si>
  <si>
    <r>
      <t xml:space="preserve">Please provide your average loan fee rate </t>
    </r>
    <r>
      <rPr>
        <b/>
        <sz val="11"/>
        <color theme="1"/>
        <rFont val="Calibri"/>
        <family val="2"/>
        <scheme val="minor"/>
      </rPr>
      <t>in the proposed program</t>
    </r>
    <r>
      <rPr>
        <sz val="11"/>
        <color theme="1"/>
        <rFont val="Calibri"/>
        <family val="2"/>
        <scheme val="minor"/>
      </rPr>
      <t>:</t>
    </r>
  </si>
  <si>
    <t>Note: A significantly different loan fee rate will result in much different economics and target market impact. Use the oppositions tables in the related paper to</t>
  </si>
  <si>
    <t>assess those implications.</t>
  </si>
  <si>
    <t>Please note the average months of any current interest only periods:</t>
  </si>
  <si>
    <r>
      <t xml:space="preserve">Please note the average months of any interest only period </t>
    </r>
    <r>
      <rPr>
        <b/>
        <sz val="11"/>
        <color theme="1"/>
        <rFont val="Calibri"/>
        <family val="2"/>
        <scheme val="minor"/>
      </rPr>
      <t>in the proposed program</t>
    </r>
    <r>
      <rPr>
        <sz val="11"/>
        <color theme="1"/>
        <rFont val="Calibri"/>
        <family val="2"/>
        <scheme val="minor"/>
      </rPr>
      <t>:</t>
    </r>
  </si>
  <si>
    <t>Please estimate your current total potential originations over the period:</t>
  </si>
  <si>
    <r>
      <t xml:space="preserve">Please estimate your total potential originations over the period </t>
    </r>
    <r>
      <rPr>
        <b/>
        <sz val="11"/>
        <color theme="1"/>
        <rFont val="Calibri"/>
        <family val="2"/>
        <scheme val="minor"/>
      </rPr>
      <t>in the proposed program</t>
    </r>
    <r>
      <rPr>
        <sz val="11"/>
        <color theme="1"/>
        <rFont val="Calibri"/>
        <family val="2"/>
        <scheme val="minor"/>
      </rPr>
      <t>:</t>
    </r>
  </si>
  <si>
    <t>Note: The period here refers to whatever comparison set you want to run for the program.</t>
  </si>
  <si>
    <t>Please estimate your current average monthly prepayment rate:</t>
  </si>
  <si>
    <r>
      <t xml:space="preserve">Please estimate your average monthly prepayment rate </t>
    </r>
    <r>
      <rPr>
        <b/>
        <sz val="11"/>
        <color theme="1"/>
        <rFont val="Calibri"/>
        <family val="2"/>
        <scheme val="minor"/>
      </rPr>
      <t>in the proposed program</t>
    </r>
    <r>
      <rPr>
        <sz val="11"/>
        <color theme="1"/>
        <rFont val="Calibri"/>
        <family val="2"/>
        <scheme val="minor"/>
      </rPr>
      <t>:</t>
    </r>
  </si>
  <si>
    <t>What would be your cost of funds if you needed to borrow additional capital right now?</t>
  </si>
  <si>
    <t>Does the proposed program provide a servicing fee for the loans? Put $0 if none. You may input a percentage per month or a dollar amount.</t>
  </si>
  <si>
    <t xml:space="preserve">Note: You may input a percentage (ex. enter 1% as .01) per month or a dollar amount. </t>
  </si>
  <si>
    <t>FOR Guarantee ONLY, what is the enrollment fee being charged to you, the lender?</t>
  </si>
  <si>
    <t>FOR Guarantee ONLY, if there is an annual fee being charged to you the lender? If yes, what is the percentage?</t>
  </si>
  <si>
    <t>FOR CAP ONLY, what is the match percentage being provided by the program administrator?</t>
  </si>
  <si>
    <t>FOR LPP ONLY, what is the percentage sold to the proposed program?</t>
  </si>
  <si>
    <t>FOR LPP ONLY, if there is any premium or discount paid to the CDFI at loan acquisition, what is the rate?</t>
  </si>
  <si>
    <t>Current Operations</t>
  </si>
  <si>
    <t>Proposed Program</t>
  </si>
  <si>
    <t>Consider if the proposed program will require additional compliance time or administrative burden beyond the loan origination or servicing. Input as a total dollar amount for the life of the program.</t>
  </si>
  <si>
    <t>Note: Consider the time of key financial and data analyst staff and the anticipated number of loans to calculate a total $ amount for the life of the program.</t>
  </si>
  <si>
    <t>Will the proposed progam administrator provide any kind of grant funding to support implementation costs at the CDFI beyond loan fees and other sources of income. Enter as a total $ amount for the life of the program.</t>
  </si>
  <si>
    <t>Review the target market outcomes for your work in the proposed program. If the program will reduce mission performance, input a potential "future grants at risk" amount for the life of the program.</t>
  </si>
  <si>
    <t xml:space="preserve">Note: Activity based cost analysis is difficult and time consuming. You can use total program expense divided by average annual origination numbers for basic analysis. </t>
  </si>
  <si>
    <t>Please input your current monthly loan losses as a percent of payments due or your anticipated vintage loss rate.</t>
  </si>
  <si>
    <r>
      <t xml:space="preserve">PleasePlease input your current monthly loan losses as a percent of payments due or your anticipated vintage loss rate </t>
    </r>
    <r>
      <rPr>
        <b/>
        <sz val="11"/>
        <color theme="1"/>
        <rFont val="Calibri"/>
        <family val="2"/>
        <scheme val="minor"/>
      </rPr>
      <t>in the proposed program</t>
    </r>
    <r>
      <rPr>
        <sz val="11"/>
        <color theme="1"/>
        <rFont val="Calibri"/>
        <family val="2"/>
        <scheme val="minor"/>
      </rPr>
      <t xml:space="preserve">. </t>
    </r>
  </si>
  <si>
    <t xml:space="preserve">Note: Remember, this loss number does not have a denominator influenced by new originations. Do not simply input net annual loss rate. </t>
  </si>
  <si>
    <t xml:space="preserve">Note: Your resulting cumulative gross loan loss will appear on the results tab to aid in refining results. </t>
  </si>
  <si>
    <t xml:space="preserve">Note: Do not account for your balance sheet versus the program's. Just show losses on the loan. The model will account for credit enhancements or sales separately. </t>
  </si>
  <si>
    <t xml:space="preserve">Note: Consider the programs interest rate relative to current prime rate. The differential overtime will be a key driver of early payoffs and refinances. </t>
  </si>
  <si>
    <t>Note: For any other type of loan sale, use Loan Participation Program (LPP)</t>
  </si>
  <si>
    <t xml:space="preserve">Note: The model calculates the amount on a monthly basis, but the amount should be entered as the annual rate. </t>
  </si>
  <si>
    <t>FOR CAP ONLY, what percentage of the CAP contribution amount compiled from the borrower and lender (pre-match) is not charged to the borrower?</t>
  </si>
  <si>
    <t>Note: If none, input 100%. Enter as a percentage above or below 100% of the value.  A 3% premium or fee for a purchase at par value would be reflected as 103%.</t>
  </si>
  <si>
    <t xml:space="preserve">Note: If none, put 100% or change the next question to 0. Enter as percentage above 100%. </t>
  </si>
  <si>
    <t>FOR LPPONLY, if there is any premium or fee paid to CDFI on subsequent secondary market sales of the loan, what is the rate?</t>
  </si>
  <si>
    <t xml:space="preserve">Note: For example, the model does not project out the potential sell guaranteed loans. You could add the net of potential sales income minus interest lost here. </t>
  </si>
  <si>
    <t>Example:  Lender contributes 2.5%, borrower contributes 2.5% for 5% total. Amount not charged to the borrower is 2.5/5=50%.</t>
  </si>
  <si>
    <t xml:space="preserve">Note: Over time, CAP contributions may not be used to cover losses and be available for future loans. You may then choose to lower future contributions. Try to average out this anticipated difference or put to 0 if you will always charge to the borrower. </t>
  </si>
  <si>
    <t>Note: The model assumes this is a 1:1 match. So inputting 5% means that 5% will be input into CAP and matched 5%, resulting in a total contribution of 10%. If not 1:1, adjust the amount by dividing it by the match rate (if lower than 1:1) or upping it (if higher than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</si>
</sst>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4" formatCode="_(&quot;$&quot;* #,##0.00_);_(&quot;$&quot;* \(#,##0.00\);_(&quot;$&quot;* &quot;-&quot;??_);_(@_)"/>
    <numFmt numFmtId="43" formatCode="_(* #,##0.00_);_(* \(#,##0.00\);_(* &quot;-&quot;??_);_(@_)"/>
    <numFmt numFmtId="164" formatCode="yyyy\-mm\-dd;@"/>
    <numFmt numFmtId="165" formatCode="0.000%"/>
    <numFmt numFmtId="166" formatCode="_(* #,##0_);_(* \(#,##0\);_(* &quot;-&quot;??_);_(@_)"/>
    <numFmt numFmtId="167" formatCode="0.0%"/>
    <numFmt numFmtId="168" formatCode="_(* #,##0.0_);_(* \(#,##0.0\);_(* &quot;-&quot;??_);_(@_)"/>
  </numFmts>
  <fonts count="9" x14ac:knownFonts="1">
    <font>
      <sz val="11"/>
      <color theme="1"/>
      <name val="Calibri"/>
      <family val="2"/>
      <scheme val="minor"/>
    </font>
    <font>
      <sz val="11"/>
      <color theme="1"/>
      <name val="Calibri"/>
      <family val="2"/>
      <scheme val="minor"/>
    </font>
    <font>
      <sz val="10"/>
      <name val="Arial"/>
      <family val="2"/>
    </font>
    <font>
      <sz val="10"/>
      <name val="Calibri"/>
      <family val="2"/>
      <scheme val="minor"/>
    </font>
    <font>
      <sz val="10"/>
      <name val="Arial"/>
      <family val="2"/>
    </font>
    <font>
      <b/>
      <sz val="10"/>
      <name val="Calibri"/>
      <family val="2"/>
      <scheme val="minor"/>
    </font>
    <font>
      <b/>
      <sz val="11"/>
      <color theme="1"/>
      <name val="Calibri"/>
      <family val="2"/>
      <scheme val="minor"/>
    </font>
    <font>
      <b/>
      <sz val="16"/>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
      <patternFill patternType="solid">
        <fgColor theme="0"/>
        <bgColor indexed="64"/>
      </patternFill>
    </fill>
  </fills>
  <borders count="4">
    <border>
      <left/>
      <right/>
      <top/>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xf numFmtId="9"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cellStyleXfs>
  <cellXfs count="100">
    <xf numFmtId="0" fontId="0" fillId="0" borderId="0" xfId="0"/>
    <xf numFmtId="0" fontId="3" fillId="0" borderId="0" xfId="4" applyFont="1"/>
    <xf numFmtId="164" fontId="3" fillId="0" borderId="0" xfId="4" applyNumberFormat="1" applyFont="1"/>
    <xf numFmtId="44" fontId="3" fillId="0" borderId="0" xfId="4" applyNumberFormat="1" applyFont="1"/>
    <xf numFmtId="0" fontId="3" fillId="0" borderId="0" xfId="4" applyFont="1" applyAlignment="1">
      <alignment horizontal="left"/>
    </xf>
    <xf numFmtId="7" fontId="3" fillId="0" borderId="0" xfId="4" applyNumberFormat="1" applyFont="1"/>
    <xf numFmtId="165" fontId="3" fillId="0" borderId="0" xfId="4" applyNumberFormat="1" applyFont="1" applyAlignment="1">
      <alignment horizontal="right"/>
    </xf>
    <xf numFmtId="10" fontId="3" fillId="0" borderId="0" xfId="4" applyNumberFormat="1" applyFont="1"/>
    <xf numFmtId="2" fontId="3" fillId="0" borderId="0" xfId="4" applyNumberFormat="1" applyFont="1" applyAlignment="1">
      <alignment horizontal="right"/>
    </xf>
    <xf numFmtId="44" fontId="3" fillId="0" borderId="0" xfId="6" applyFont="1" applyFill="1" applyBorder="1" applyAlignment="1">
      <alignment horizontal="left"/>
    </xf>
    <xf numFmtId="14" fontId="3" fillId="0" borderId="0" xfId="4" applyNumberFormat="1" applyFont="1" applyAlignment="1">
      <alignment horizontal="right"/>
    </xf>
    <xf numFmtId="10" fontId="3" fillId="0" borderId="0" xfId="4" applyNumberFormat="1" applyFont="1" applyAlignment="1">
      <alignment horizontal="right"/>
    </xf>
    <xf numFmtId="164" fontId="3" fillId="0" borderId="0" xfId="4" applyNumberFormat="1" applyFont="1" applyAlignment="1">
      <alignment horizontal="left"/>
    </xf>
    <xf numFmtId="14" fontId="3" fillId="0" borderId="0" xfId="4" applyNumberFormat="1" applyFont="1" applyAlignment="1">
      <alignment horizontal="left"/>
    </xf>
    <xf numFmtId="44" fontId="3" fillId="0" borderId="0" xfId="6" applyFont="1" applyFill="1" applyBorder="1" applyAlignment="1"/>
    <xf numFmtId="7" fontId="3" fillId="0" borderId="0" xfId="4" applyNumberFormat="1" applyFont="1" applyAlignment="1">
      <alignment horizontal="left"/>
    </xf>
    <xf numFmtId="1" fontId="3" fillId="0" borderId="0" xfId="4" applyNumberFormat="1" applyFont="1" applyAlignment="1">
      <alignment horizontal="right"/>
    </xf>
    <xf numFmtId="44" fontId="3" fillId="0" borderId="0" xfId="4" applyNumberFormat="1" applyFont="1" applyAlignment="1">
      <alignment horizontal="left"/>
    </xf>
    <xf numFmtId="9" fontId="3" fillId="0" borderId="0" xfId="5" applyFont="1" applyFill="1" applyBorder="1" applyAlignment="1">
      <alignment horizontal="left"/>
    </xf>
    <xf numFmtId="10" fontId="3" fillId="0" borderId="0" xfId="5" applyNumberFormat="1" applyFont="1" applyFill="1" applyBorder="1" applyAlignment="1">
      <alignment horizontal="left"/>
    </xf>
    <xf numFmtId="0" fontId="3" fillId="0" borderId="0" xfId="4" quotePrefix="1" applyFont="1"/>
    <xf numFmtId="9" fontId="3" fillId="0" borderId="0" xfId="4" applyNumberFormat="1" applyFont="1"/>
    <xf numFmtId="166" fontId="3" fillId="0" borderId="0" xfId="7" applyNumberFormat="1" applyFont="1" applyFill="1" applyBorder="1" applyAlignment="1">
      <alignment horizontal="left"/>
    </xf>
    <xf numFmtId="44" fontId="5" fillId="0" borderId="0" xfId="6" applyFont="1" applyFill="1" applyBorder="1" applyAlignment="1" applyProtection="1">
      <alignment horizontal="right" wrapText="1"/>
    </xf>
    <xf numFmtId="164" fontId="5" fillId="0" borderId="0" xfId="6" applyNumberFormat="1" applyFont="1" applyFill="1" applyBorder="1" applyAlignment="1" applyProtection="1">
      <alignment horizontal="right" wrapText="1"/>
    </xf>
    <xf numFmtId="0" fontId="5" fillId="0" borderId="0" xfId="4" applyFont="1" applyAlignment="1">
      <alignment wrapText="1"/>
    </xf>
    <xf numFmtId="0" fontId="3" fillId="0" borderId="0" xfId="4" applyFont="1" applyAlignment="1">
      <alignment wrapText="1"/>
    </xf>
    <xf numFmtId="1" fontId="3" fillId="0" borderId="0" xfId="6" applyNumberFormat="1" applyFont="1" applyFill="1" applyBorder="1" applyAlignment="1">
      <alignment horizontal="right"/>
    </xf>
    <xf numFmtId="14" fontId="3" fillId="0" borderId="0" xfId="6" applyNumberFormat="1" applyFont="1" applyFill="1" applyBorder="1" applyAlignment="1">
      <alignment horizontal="right"/>
    </xf>
    <xf numFmtId="2" fontId="3" fillId="0" borderId="0" xfId="6" applyNumberFormat="1" applyFont="1" applyFill="1" applyBorder="1" applyAlignment="1">
      <alignment horizontal="right"/>
    </xf>
    <xf numFmtId="43" fontId="3" fillId="0" borderId="0" xfId="7" applyFont="1" applyFill="1" applyBorder="1" applyAlignment="1">
      <alignment horizontal="right"/>
    </xf>
    <xf numFmtId="43" fontId="3" fillId="0" borderId="0" xfId="4" applyNumberFormat="1" applyFont="1" applyAlignment="1">
      <alignment wrapText="1"/>
    </xf>
    <xf numFmtId="0" fontId="3" fillId="0" borderId="0" xfId="4" applyFont="1" applyAlignment="1">
      <alignment horizontal="center"/>
    </xf>
    <xf numFmtId="164" fontId="3" fillId="0" borderId="0" xfId="4" applyNumberFormat="1" applyFont="1" applyAlignment="1">
      <alignment horizontal="center"/>
    </xf>
    <xf numFmtId="14" fontId="3" fillId="0" borderId="0" xfId="1" applyNumberFormat="1" applyFont="1"/>
    <xf numFmtId="10" fontId="3" fillId="0" borderId="0" xfId="5" applyNumberFormat="1" applyFont="1" applyFill="1" applyBorder="1" applyAlignment="1"/>
    <xf numFmtId="43" fontId="3" fillId="0" borderId="0" xfId="1" applyFont="1"/>
    <xf numFmtId="44" fontId="3" fillId="0" borderId="0" xfId="2" applyFont="1" applyAlignment="1">
      <alignment wrapText="1"/>
    </xf>
    <xf numFmtId="9" fontId="3" fillId="0" borderId="0" xfId="4" applyNumberFormat="1" applyFont="1" applyAlignment="1">
      <alignment wrapText="1"/>
    </xf>
    <xf numFmtId="44" fontId="3" fillId="0" borderId="0" xfId="4" applyNumberFormat="1" applyFont="1" applyAlignment="1">
      <alignment wrapText="1"/>
    </xf>
    <xf numFmtId="166" fontId="3" fillId="0" borderId="0" xfId="1" applyNumberFormat="1" applyFont="1"/>
    <xf numFmtId="10" fontId="0" fillId="3" borderId="0" xfId="0" applyNumberFormat="1" applyFill="1"/>
    <xf numFmtId="0" fontId="7" fillId="4" borderId="0" xfId="0" applyFont="1" applyFill="1"/>
    <xf numFmtId="0" fontId="0" fillId="4" borderId="0" xfId="0" applyFill="1"/>
    <xf numFmtId="1" fontId="0" fillId="4" borderId="0" xfId="2" applyNumberFormat="1" applyFont="1" applyFill="1" applyBorder="1" applyProtection="1"/>
    <xf numFmtId="0" fontId="6" fillId="4" borderId="0" xfId="0" applyFont="1" applyFill="1" applyAlignment="1">
      <alignment horizontal="right"/>
    </xf>
    <xf numFmtId="44" fontId="0" fillId="4" borderId="0" xfId="2" applyFont="1" applyFill="1" applyBorder="1" applyProtection="1"/>
    <xf numFmtId="0" fontId="8" fillId="4" borderId="0" xfId="0" applyFont="1" applyFill="1"/>
    <xf numFmtId="0" fontId="6" fillId="4" borderId="0" xfId="0" applyFont="1" applyFill="1" applyAlignment="1">
      <alignment horizontal="center"/>
    </xf>
    <xf numFmtId="0" fontId="6" fillId="4" borderId="0" xfId="0" applyFont="1" applyFill="1"/>
    <xf numFmtId="167" fontId="0" fillId="4" borderId="0" xfId="2" applyNumberFormat="1" applyFont="1" applyFill="1" applyBorder="1" applyProtection="1"/>
    <xf numFmtId="9" fontId="0" fillId="4" borderId="0" xfId="0" applyNumberFormat="1" applyFill="1"/>
    <xf numFmtId="168" fontId="0" fillId="4" borderId="0" xfId="2" applyNumberFormat="1" applyFont="1" applyFill="1" applyBorder="1" applyProtection="1"/>
    <xf numFmtId="168" fontId="0" fillId="4" borderId="0" xfId="1" applyNumberFormat="1" applyFont="1" applyFill="1" applyBorder="1" applyProtection="1"/>
    <xf numFmtId="44" fontId="0" fillId="4" borderId="0" xfId="0" applyNumberFormat="1" applyFill="1"/>
    <xf numFmtId="10" fontId="0" fillId="4" borderId="0" xfId="0" applyNumberFormat="1" applyFill="1"/>
    <xf numFmtId="44" fontId="0" fillId="4" borderId="0" xfId="2" applyFont="1" applyFill="1" applyProtection="1"/>
    <xf numFmtId="2" fontId="0" fillId="4" borderId="0" xfId="2" applyNumberFormat="1" applyFont="1" applyFill="1" applyBorder="1" applyProtection="1"/>
    <xf numFmtId="10" fontId="0" fillId="0" borderId="2" xfId="0" applyNumberFormat="1" applyBorder="1" applyProtection="1">
      <protection locked="0"/>
    </xf>
    <xf numFmtId="0" fontId="0" fillId="0" borderId="2" xfId="0" applyBorder="1" applyProtection="1">
      <protection locked="0"/>
    </xf>
    <xf numFmtId="1" fontId="0" fillId="0" borderId="2" xfId="1" applyNumberFormat="1" applyFont="1" applyBorder="1" applyProtection="1">
      <protection locked="0"/>
    </xf>
    <xf numFmtId="1" fontId="0" fillId="0" borderId="2" xfId="2" applyNumberFormat="1" applyFont="1" applyBorder="1" applyProtection="1">
      <protection locked="0"/>
    </xf>
    <xf numFmtId="167" fontId="0" fillId="0" borderId="2" xfId="2" applyNumberFormat="1" applyFont="1" applyBorder="1" applyProtection="1">
      <protection locked="0"/>
    </xf>
    <xf numFmtId="168" fontId="0" fillId="0" borderId="2" xfId="2" applyNumberFormat="1" applyFont="1" applyBorder="1" applyProtection="1">
      <protection locked="0"/>
    </xf>
    <xf numFmtId="168" fontId="0" fillId="0" borderId="2" xfId="1" applyNumberFormat="1" applyFont="1" applyBorder="1" applyProtection="1">
      <protection locked="0"/>
    </xf>
    <xf numFmtId="44" fontId="0" fillId="0" borderId="2" xfId="2" applyFont="1" applyBorder="1" applyProtection="1">
      <protection locked="0"/>
    </xf>
    <xf numFmtId="44" fontId="0" fillId="0" borderId="2" xfId="2" applyFont="1" applyFill="1" applyBorder="1" applyProtection="1">
      <protection locked="0"/>
    </xf>
    <xf numFmtId="0" fontId="7" fillId="0" borderId="2" xfId="0" applyFont="1" applyBorder="1" applyAlignment="1" applyProtection="1">
      <alignment horizontal="center"/>
      <protection locked="0"/>
    </xf>
    <xf numFmtId="2" fontId="0" fillId="0" borderId="2" xfId="2" applyNumberFormat="1" applyFont="1" applyBorder="1" applyProtection="1">
      <protection locked="0"/>
    </xf>
    <xf numFmtId="9" fontId="0" fillId="0" borderId="2" xfId="0" applyNumberFormat="1" applyBorder="1" applyProtection="1">
      <protection locked="0"/>
    </xf>
    <xf numFmtId="9" fontId="0" fillId="0" borderId="2" xfId="2" applyNumberFormat="1" applyFont="1" applyFill="1" applyBorder="1" applyProtection="1">
      <protection locked="0"/>
    </xf>
    <xf numFmtId="44" fontId="0" fillId="0" borderId="0" xfId="0" applyNumberFormat="1" applyProtection="1">
      <protection hidden="1"/>
    </xf>
    <xf numFmtId="44" fontId="0" fillId="0" borderId="0" xfId="2" applyFont="1" applyProtection="1">
      <protection hidden="1"/>
    </xf>
    <xf numFmtId="44" fontId="0" fillId="0" borderId="3" xfId="0" applyNumberFormat="1" applyBorder="1" applyProtection="1">
      <protection hidden="1"/>
    </xf>
    <xf numFmtId="44" fontId="0" fillId="0" borderId="0" xfId="2" applyFont="1" applyFill="1" applyProtection="1">
      <protection hidden="1"/>
    </xf>
    <xf numFmtId="10" fontId="0" fillId="0" borderId="0" xfId="3" applyNumberFormat="1" applyFont="1" applyProtection="1">
      <protection hidden="1"/>
    </xf>
    <xf numFmtId="44" fontId="0" fillId="0" borderId="1" xfId="0" applyNumberFormat="1" applyBorder="1" applyAlignment="1" applyProtection="1">
      <alignment horizontal="right"/>
      <protection hidden="1"/>
    </xf>
    <xf numFmtId="0" fontId="0" fillId="0" borderId="0" xfId="0" applyProtection="1">
      <protection hidden="1"/>
    </xf>
    <xf numFmtId="44" fontId="7" fillId="0" borderId="1" xfId="0" applyNumberFormat="1" applyFont="1" applyBorder="1" applyProtection="1">
      <protection hidden="1"/>
    </xf>
    <xf numFmtId="44" fontId="7" fillId="0" borderId="0" xfId="2" applyFont="1" applyProtection="1">
      <protection hidden="1"/>
    </xf>
    <xf numFmtId="0" fontId="0" fillId="0" borderId="0" xfId="0" applyAlignment="1" applyProtection="1">
      <alignment horizontal="center"/>
      <protection hidden="1"/>
    </xf>
    <xf numFmtId="0" fontId="0" fillId="0" borderId="0" xfId="0" applyAlignment="1" applyProtection="1">
      <alignment horizontal="right"/>
      <protection hidden="1"/>
    </xf>
    <xf numFmtId="43" fontId="0" fillId="0" borderId="0" xfId="0" applyNumberFormat="1" applyProtection="1">
      <protection hidden="1"/>
    </xf>
    <xf numFmtId="44" fontId="0" fillId="0" borderId="0" xfId="2" applyFont="1" applyFill="1" applyBorder="1" applyProtection="1">
      <protection hidden="1"/>
    </xf>
    <xf numFmtId="0" fontId="0" fillId="0" borderId="3" xfId="0" applyBorder="1" applyAlignment="1" applyProtection="1">
      <alignment horizontal="right"/>
      <protection hidden="1"/>
    </xf>
    <xf numFmtId="44" fontId="0" fillId="0" borderId="3" xfId="2" applyFont="1" applyBorder="1" applyProtection="1">
      <protection hidden="1"/>
    </xf>
    <xf numFmtId="44" fontId="0" fillId="0" borderId="0" xfId="2" applyFont="1" applyBorder="1" applyProtection="1">
      <protection hidden="1"/>
    </xf>
    <xf numFmtId="10" fontId="0" fillId="0" borderId="0" xfId="3" applyNumberFormat="1" applyFont="1" applyFill="1" applyBorder="1" applyProtection="1">
      <protection hidden="1"/>
    </xf>
    <xf numFmtId="0" fontId="0" fillId="0" borderId="1" xfId="0" applyBorder="1" applyAlignment="1" applyProtection="1">
      <alignment horizontal="right"/>
      <protection hidden="1"/>
    </xf>
    <xf numFmtId="44" fontId="0" fillId="0" borderId="0" xfId="0" applyNumberFormat="1" applyAlignment="1" applyProtection="1">
      <alignment horizontal="right"/>
      <protection hidden="1"/>
    </xf>
    <xf numFmtId="0" fontId="7" fillId="0" borderId="1" xfId="0" applyFont="1" applyBorder="1" applyAlignment="1" applyProtection="1">
      <alignment horizontal="right"/>
      <protection hidden="1"/>
    </xf>
    <xf numFmtId="44" fontId="0" fillId="0" borderId="1" xfId="0" applyNumberFormat="1" applyBorder="1" applyProtection="1">
      <protection hidden="1"/>
    </xf>
    <xf numFmtId="0" fontId="7" fillId="0" borderId="0" xfId="0" applyFont="1" applyAlignment="1" applyProtection="1">
      <alignment horizontal="right"/>
      <protection hidden="1"/>
    </xf>
    <xf numFmtId="10" fontId="0" fillId="0" borderId="0" xfId="3" applyNumberFormat="1" applyFont="1" applyFill="1" applyProtection="1">
      <protection hidden="1"/>
    </xf>
    <xf numFmtId="10" fontId="0" fillId="0" borderId="0" xfId="0" applyNumberFormat="1" applyProtection="1">
      <protection hidden="1"/>
    </xf>
    <xf numFmtId="167" fontId="0" fillId="0" borderId="0" xfId="3" applyNumberFormat="1" applyFont="1" applyProtection="1">
      <protection hidden="1"/>
    </xf>
    <xf numFmtId="9" fontId="0" fillId="0" borderId="0" xfId="3" applyFont="1" applyProtection="1">
      <protection hidden="1"/>
    </xf>
    <xf numFmtId="167" fontId="0" fillId="0" borderId="0" xfId="3" applyNumberFormat="1" applyFont="1" applyFill="1" applyProtection="1">
      <protection hidden="1"/>
    </xf>
    <xf numFmtId="9" fontId="0" fillId="0" borderId="0" xfId="3" applyFont="1" applyFill="1" applyProtection="1">
      <protection hidden="1"/>
    </xf>
    <xf numFmtId="0" fontId="0" fillId="2" borderId="0" xfId="0" applyFill="1" applyAlignment="1" applyProtection="1">
      <alignment horizontal="center"/>
      <protection hidden="1"/>
    </xf>
  </cellXfs>
  <cellStyles count="8">
    <cellStyle name="Comma" xfId="1" builtinId="3"/>
    <cellStyle name="Comma 2" xfId="7" xr:uid="{B180A223-F6FB-428E-9A4C-47238AA7344D}"/>
    <cellStyle name="Currency" xfId="2" builtinId="4"/>
    <cellStyle name="Currency 2" xfId="6" xr:uid="{F8AF8A51-893A-40B1-A40A-785133D1FF50}"/>
    <cellStyle name="Normal" xfId="0" builtinId="0"/>
    <cellStyle name="Normal 2" xfId="4" xr:uid="{F2BB62F9-8ED0-4004-8619-3F967C8757C7}"/>
    <cellStyle name="Percent" xfId="3" builtinId="5"/>
    <cellStyle name="Percent 2" xfId="5" xr:uid="{B5ABED00-7FE7-4DE4-A00D-EF2DB722E3A9}"/>
  </cellStyles>
  <dxfs count="4">
    <dxf>
      <border>
        <left/>
        <right/>
        <top/>
        <bottom style="thin">
          <color indexed="22"/>
        </bottom>
      </border>
    </dxf>
    <dxf>
      <font>
        <condense val="0"/>
        <extend val="0"/>
        <color indexed="9"/>
      </font>
      <fill>
        <patternFill patternType="none">
          <bgColor indexed="65"/>
        </patternFill>
      </fill>
    </dxf>
    <dxf>
      <border>
        <left/>
        <right/>
        <top/>
        <bottom style="thin">
          <color indexed="22"/>
        </bottom>
      </border>
    </dxf>
    <dxf>
      <font>
        <condense val="0"/>
        <extend val="0"/>
        <color indexed="9"/>
      </font>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352424</xdr:colOff>
      <xdr:row>1</xdr:row>
      <xdr:rowOff>85725</xdr:rowOff>
    </xdr:from>
    <xdr:to>
      <xdr:col>7</xdr:col>
      <xdr:colOff>514349</xdr:colOff>
      <xdr:row>22</xdr:row>
      <xdr:rowOff>152400</xdr:rowOff>
    </xdr:to>
    <xdr:sp macro="" textlink="">
      <xdr:nvSpPr>
        <xdr:cNvPr id="2" name="TextBox 1">
          <a:extLst>
            <a:ext uri="{FF2B5EF4-FFF2-40B4-BE49-F238E27FC236}">
              <a16:creationId xmlns:a16="http://schemas.microsoft.com/office/drawing/2014/main" id="{EA8F85E0-08EC-52C7-62BB-9DC70E8C5965}"/>
            </a:ext>
          </a:extLst>
        </xdr:cNvPr>
        <xdr:cNvSpPr txBox="1"/>
      </xdr:nvSpPr>
      <xdr:spPr>
        <a:xfrm>
          <a:off x="352424" y="276225"/>
          <a:ext cx="4429125" cy="4067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following tool was made to</a:t>
          </a:r>
          <a:r>
            <a:rPr lang="en-US" sz="1100" baseline="0"/>
            <a:t> assist CDFI small business lenders in assessing various programs they may be asked to participate in. </a:t>
          </a:r>
        </a:p>
        <a:p>
          <a:endParaRPr lang="en-US" sz="1100" baseline="0"/>
        </a:p>
        <a:p>
          <a:r>
            <a:rPr lang="en-US" sz="1100" baseline="0"/>
            <a:t>To use the tool, follow the steps laid out in the tabs at the bottom. Additional details and helpful notes are included in each section. </a:t>
          </a:r>
        </a:p>
        <a:p>
          <a:endParaRPr lang="en-US" sz="1100" baseline="0"/>
        </a:p>
        <a:p>
          <a:r>
            <a:rPr lang="en-US" sz="1100" baseline="0"/>
            <a:t>Once the tabs are completed, the analysis tool will populate a comparison between your current loan offering and a loan offering under the proposed program. The comparison is not always direct. In other words, just because a proposed program is better or worse than your current loan offering economically, that doesn't mean one approach is necessarily better or worse unless the underlying product is very similar. The point is to provide the comparison as a reference for analysis. </a:t>
          </a:r>
        </a:p>
        <a:p>
          <a:endParaRPr lang="en-US" sz="1100" baseline="0"/>
        </a:p>
        <a:p>
          <a:r>
            <a:rPr lang="en-US" sz="1100" baseline="0"/>
            <a:t>Scale Link provides this tool free of cost as a resource. We are not responsible for any decisions made using the tool and are unable to provide assistance in using or fixing the tool should it be used improperly. We hope it is helpful to you.  </a:t>
          </a:r>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DD61D-AFBF-4572-AF79-2A27F63E891F}">
  <dimension ref="A1"/>
  <sheetViews>
    <sheetView tabSelected="1" workbookViewId="0">
      <selection activeCell="J3" sqref="J3"/>
    </sheetView>
  </sheetViews>
  <sheetFormatPr defaultColWidth="8.85546875" defaultRowHeight="15" x14ac:dyDescent="0.25"/>
  <cols>
    <col min="1" max="16384" width="8.85546875" style="43"/>
  </cols>
  <sheetData/>
  <sheetProtection algorithmName="SHA-512" hashValue="qXvv9wTNj4+1hkG5XhDg4rHeGJOMttNiaevuguA7UXOxNkRoql+9VRRZZNq2DX9Xb5yRD8pO+fHUH/JE0xdl6Q==" saltValue="KevuxPmlP9e1QkQBYiBmkw==" spinCount="100000" sheet="1" objects="1" scenarios="1" select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93E21-BEDA-4CAB-8589-3644289D86BD}">
  <dimension ref="A2:Q83"/>
  <sheetViews>
    <sheetView topLeftCell="A65" workbookViewId="0">
      <selection activeCell="C83" sqref="C83"/>
    </sheetView>
  </sheetViews>
  <sheetFormatPr defaultColWidth="8.85546875" defaultRowHeight="21" x14ac:dyDescent="0.35"/>
  <cols>
    <col min="1" max="1" width="9.140625" style="42" customWidth="1"/>
    <col min="2" max="2" width="8.85546875" style="43"/>
    <col min="3" max="3" width="16.5703125" style="43" customWidth="1"/>
    <col min="4" max="14" width="8.85546875" style="43"/>
    <col min="15" max="15" width="11" style="43" customWidth="1"/>
    <col min="16" max="16" width="12" style="43" customWidth="1"/>
    <col min="17" max="16384" width="8.85546875" style="43"/>
  </cols>
  <sheetData>
    <row r="2" spans="1:17" ht="21.75" thickBot="1" x14ac:dyDescent="0.4">
      <c r="A2" s="42">
        <v>1</v>
      </c>
      <c r="B2" s="43" t="s">
        <v>87</v>
      </c>
      <c r="O2" s="48"/>
      <c r="P2" s="48"/>
      <c r="Q2" s="49"/>
    </row>
    <row r="3" spans="1:17" ht="21.75" thickBot="1" x14ac:dyDescent="0.4">
      <c r="C3" s="66">
        <v>0</v>
      </c>
      <c r="N3" s="45"/>
    </row>
    <row r="4" spans="1:17" x14ac:dyDescent="0.35">
      <c r="C4" s="46" t="s">
        <v>128</v>
      </c>
      <c r="N4" s="45"/>
    </row>
    <row r="5" spans="1:17" x14ac:dyDescent="0.35">
      <c r="N5" s="45"/>
      <c r="Q5" s="47"/>
    </row>
    <row r="6" spans="1:17" ht="21.75" thickBot="1" x14ac:dyDescent="0.4">
      <c r="A6" s="42">
        <v>2</v>
      </c>
      <c r="B6" s="43" t="s">
        <v>89</v>
      </c>
      <c r="N6" s="45"/>
    </row>
    <row r="7" spans="1:17" ht="21.75" thickBot="1" x14ac:dyDescent="0.4">
      <c r="C7" s="66">
        <v>0</v>
      </c>
      <c r="N7" s="45"/>
    </row>
    <row r="8" spans="1:17" x14ac:dyDescent="0.35">
      <c r="N8" s="45"/>
    </row>
    <row r="9" spans="1:17" ht="21.75" thickBot="1" x14ac:dyDescent="0.4">
      <c r="A9" s="42">
        <v>3</v>
      </c>
      <c r="B9" s="43" t="s">
        <v>88</v>
      </c>
      <c r="N9" s="45"/>
    </row>
    <row r="10" spans="1:17" ht="21.75" thickBot="1" x14ac:dyDescent="0.4">
      <c r="C10" s="66">
        <v>0</v>
      </c>
      <c r="N10" s="45"/>
    </row>
    <row r="12" spans="1:17" ht="21.75" thickBot="1" x14ac:dyDescent="0.4">
      <c r="A12" s="42">
        <v>4</v>
      </c>
      <c r="B12" s="43" t="s">
        <v>90</v>
      </c>
    </row>
    <row r="13" spans="1:17" ht="21.75" thickBot="1" x14ac:dyDescent="0.4">
      <c r="C13" s="66">
        <v>0</v>
      </c>
    </row>
    <row r="15" spans="1:17" ht="21.75" thickBot="1" x14ac:dyDescent="0.4">
      <c r="A15" s="42">
        <v>5</v>
      </c>
      <c r="B15" s="43" t="s">
        <v>91</v>
      </c>
    </row>
    <row r="16" spans="1:17" ht="21.75" thickBot="1" x14ac:dyDescent="0.4">
      <c r="C16" s="59">
        <v>10</v>
      </c>
    </row>
    <row r="18" spans="1:3" ht="21.75" thickBot="1" x14ac:dyDescent="0.4">
      <c r="A18" s="42">
        <v>6</v>
      </c>
      <c r="B18" s="43" t="s">
        <v>92</v>
      </c>
    </row>
    <row r="19" spans="1:3" ht="21.75" thickBot="1" x14ac:dyDescent="0.4">
      <c r="C19" s="59">
        <v>0</v>
      </c>
    </row>
    <row r="21" spans="1:3" ht="21.75" thickBot="1" x14ac:dyDescent="0.4">
      <c r="A21" s="42">
        <v>7</v>
      </c>
      <c r="B21" s="43" t="s">
        <v>129</v>
      </c>
    </row>
    <row r="22" spans="1:3" ht="21.75" thickBot="1" x14ac:dyDescent="0.4">
      <c r="C22" s="58">
        <v>0</v>
      </c>
    </row>
    <row r="23" spans="1:3" x14ac:dyDescent="0.35">
      <c r="C23" s="43" t="s">
        <v>131</v>
      </c>
    </row>
    <row r="24" spans="1:3" x14ac:dyDescent="0.35">
      <c r="C24" s="43" t="s">
        <v>132</v>
      </c>
    </row>
    <row r="26" spans="1:3" ht="21.75" thickBot="1" x14ac:dyDescent="0.4">
      <c r="A26" s="42">
        <v>8</v>
      </c>
      <c r="B26" s="43" t="s">
        <v>130</v>
      </c>
    </row>
    <row r="27" spans="1:3" ht="21.75" thickBot="1" x14ac:dyDescent="0.4">
      <c r="C27" s="58">
        <v>0</v>
      </c>
    </row>
    <row r="28" spans="1:3" x14ac:dyDescent="0.35">
      <c r="C28" s="43" t="s">
        <v>133</v>
      </c>
    </row>
    <row r="30" spans="1:3" ht="21.75" thickBot="1" x14ac:dyDescent="0.4">
      <c r="A30" s="42">
        <v>9</v>
      </c>
      <c r="B30" s="43" t="s">
        <v>93</v>
      </c>
    </row>
    <row r="31" spans="1:3" ht="21.75" thickBot="1" x14ac:dyDescent="0.4">
      <c r="C31" s="65">
        <v>0</v>
      </c>
    </row>
    <row r="33" spans="1:3" ht="21.75" thickBot="1" x14ac:dyDescent="0.4">
      <c r="A33" s="42">
        <v>10</v>
      </c>
      <c r="B33" s="43" t="s">
        <v>94</v>
      </c>
    </row>
    <row r="34" spans="1:3" ht="21.75" thickBot="1" x14ac:dyDescent="0.4">
      <c r="C34" s="65">
        <v>0</v>
      </c>
    </row>
    <row r="35" spans="1:3" x14ac:dyDescent="0.35">
      <c r="C35" s="43" t="s">
        <v>95</v>
      </c>
    </row>
    <row r="36" spans="1:3" x14ac:dyDescent="0.35">
      <c r="C36" s="43" t="s">
        <v>96</v>
      </c>
    </row>
    <row r="38" spans="1:3" ht="21.75" thickBot="1" x14ac:dyDescent="0.4">
      <c r="A38" s="42">
        <v>11</v>
      </c>
      <c r="B38" s="43" t="s">
        <v>97</v>
      </c>
    </row>
    <row r="39" spans="1:3" ht="21.75" thickBot="1" x14ac:dyDescent="0.4">
      <c r="C39" s="64">
        <v>0</v>
      </c>
    </row>
    <row r="41" spans="1:3" ht="21.75" thickBot="1" x14ac:dyDescent="0.4">
      <c r="A41" s="42">
        <v>10</v>
      </c>
      <c r="B41" s="43" t="s">
        <v>98</v>
      </c>
    </row>
    <row r="42" spans="1:3" ht="21.75" thickBot="1" x14ac:dyDescent="0.4">
      <c r="C42" s="63">
        <v>0</v>
      </c>
    </row>
    <row r="43" spans="1:3" x14ac:dyDescent="0.35">
      <c r="C43" s="43" t="s">
        <v>101</v>
      </c>
    </row>
    <row r="44" spans="1:3" x14ac:dyDescent="0.35">
      <c r="C44" s="43" t="s">
        <v>96</v>
      </c>
    </row>
    <row r="46" spans="1:3" ht="21.75" thickBot="1" x14ac:dyDescent="0.4">
      <c r="A46" s="42">
        <v>11</v>
      </c>
      <c r="B46" s="43" t="s">
        <v>99</v>
      </c>
    </row>
    <row r="47" spans="1:3" ht="21.75" thickBot="1" x14ac:dyDescent="0.4">
      <c r="C47" s="62">
        <v>0</v>
      </c>
    </row>
    <row r="49" spans="1:3" ht="21.75" thickBot="1" x14ac:dyDescent="0.4">
      <c r="A49" s="42">
        <v>12</v>
      </c>
      <c r="B49" s="43" t="s">
        <v>100</v>
      </c>
    </row>
    <row r="50" spans="1:3" ht="21.75" thickBot="1" x14ac:dyDescent="0.4">
      <c r="C50" s="62">
        <v>0</v>
      </c>
    </row>
    <row r="51" spans="1:3" x14ac:dyDescent="0.35">
      <c r="C51" s="43" t="s">
        <v>102</v>
      </c>
    </row>
    <row r="52" spans="1:3" x14ac:dyDescent="0.35">
      <c r="C52" s="43" t="s">
        <v>96</v>
      </c>
    </row>
    <row r="54" spans="1:3" ht="21.75" thickBot="1" x14ac:dyDescent="0.4">
      <c r="A54" s="42">
        <v>13</v>
      </c>
      <c r="B54" s="43" t="s">
        <v>103</v>
      </c>
    </row>
    <row r="55" spans="1:3" ht="21.75" thickBot="1" x14ac:dyDescent="0.4">
      <c r="C55" s="62">
        <v>0</v>
      </c>
    </row>
    <row r="57" spans="1:3" ht="21.75" thickBot="1" x14ac:dyDescent="0.4">
      <c r="A57" s="42">
        <v>14</v>
      </c>
      <c r="B57" s="43" t="s">
        <v>104</v>
      </c>
    </row>
    <row r="58" spans="1:3" ht="21.75" thickBot="1" x14ac:dyDescent="0.4">
      <c r="C58" s="62">
        <v>0</v>
      </c>
    </row>
    <row r="59" spans="1:3" x14ac:dyDescent="0.35">
      <c r="C59" s="43" t="s">
        <v>105</v>
      </c>
    </row>
    <row r="60" spans="1:3" x14ac:dyDescent="0.35">
      <c r="C60" s="43" t="s">
        <v>106</v>
      </c>
    </row>
    <row r="62" spans="1:3" ht="21.75" thickBot="1" x14ac:dyDescent="0.4">
      <c r="A62" s="42">
        <v>15</v>
      </c>
      <c r="B62" s="43" t="s">
        <v>107</v>
      </c>
    </row>
    <row r="63" spans="1:3" ht="21.75" thickBot="1" x14ac:dyDescent="0.4">
      <c r="C63" s="61">
        <v>0</v>
      </c>
    </row>
    <row r="64" spans="1:3" x14ac:dyDescent="0.35">
      <c r="C64" s="43" t="s">
        <v>73</v>
      </c>
    </row>
    <row r="65" spans="1:3" x14ac:dyDescent="0.35">
      <c r="C65" s="44"/>
    </row>
    <row r="66" spans="1:3" ht="21.75" thickBot="1" x14ac:dyDescent="0.4">
      <c r="A66" s="42">
        <v>16</v>
      </c>
      <c r="B66" s="43" t="s">
        <v>108</v>
      </c>
    </row>
    <row r="67" spans="1:3" ht="21.75" thickBot="1" x14ac:dyDescent="0.4">
      <c r="C67" s="60">
        <v>0</v>
      </c>
    </row>
    <row r="68" spans="1:3" x14ac:dyDescent="0.35">
      <c r="C68" s="43" t="s">
        <v>73</v>
      </c>
    </row>
    <row r="70" spans="1:3" ht="21.75" thickBot="1" x14ac:dyDescent="0.4">
      <c r="A70" s="42">
        <v>17</v>
      </c>
      <c r="B70" s="43" t="s">
        <v>109</v>
      </c>
    </row>
    <row r="71" spans="1:3" ht="21.75" thickBot="1" x14ac:dyDescent="0.4">
      <c r="C71" s="59">
        <v>0</v>
      </c>
    </row>
    <row r="72" spans="1:3" x14ac:dyDescent="0.35">
      <c r="C72" s="43" t="s">
        <v>74</v>
      </c>
    </row>
    <row r="74" spans="1:3" ht="21.75" thickBot="1" x14ac:dyDescent="0.4">
      <c r="A74" s="42">
        <v>18</v>
      </c>
      <c r="B74" s="43" t="s">
        <v>110</v>
      </c>
    </row>
    <row r="75" spans="1:3" ht="21.75" thickBot="1" x14ac:dyDescent="0.4">
      <c r="C75" s="59">
        <v>0</v>
      </c>
    </row>
    <row r="76" spans="1:3" x14ac:dyDescent="0.35">
      <c r="C76" s="43" t="s">
        <v>111</v>
      </c>
    </row>
    <row r="78" spans="1:3" ht="21.75" thickBot="1" x14ac:dyDescent="0.4">
      <c r="A78" s="42">
        <v>19</v>
      </c>
      <c r="B78" s="43" t="s">
        <v>112</v>
      </c>
    </row>
    <row r="79" spans="1:3" ht="21.75" thickBot="1" x14ac:dyDescent="0.4">
      <c r="C79" s="58">
        <v>0</v>
      </c>
    </row>
    <row r="81" spans="1:3" ht="21.75" thickBot="1" x14ac:dyDescent="0.4">
      <c r="A81" s="42">
        <v>20</v>
      </c>
      <c r="B81" s="43" t="s">
        <v>113</v>
      </c>
    </row>
    <row r="82" spans="1:3" ht="21.75" thickBot="1" x14ac:dyDescent="0.4">
      <c r="C82" s="58">
        <v>0</v>
      </c>
    </row>
    <row r="83" spans="1:3" x14ac:dyDescent="0.35">
      <c r="C83" s="43" t="s">
        <v>134</v>
      </c>
    </row>
  </sheetData>
  <sheetProtection algorithmName="SHA-512" hashValue="sj583nj68znWHGgEL0aC+t7BPuHKZd/yhj8P0ZoHdp+Cq5tOnq2AK0V/wFjyi32UGQiJMcia+m2InKPh9gYQhQ==" saltValue="2IPH/BoIAGA1P+C6JGQsMg=="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A3AF1-379F-45AA-B23C-8BFCDA07E92F}">
  <dimension ref="A2:I70"/>
  <sheetViews>
    <sheetView topLeftCell="A43" workbookViewId="0">
      <selection activeCell="L60" sqref="L60"/>
    </sheetView>
  </sheetViews>
  <sheetFormatPr defaultColWidth="8.85546875" defaultRowHeight="15" x14ac:dyDescent="0.25"/>
  <cols>
    <col min="1" max="2" width="8.85546875" style="43"/>
    <col min="3" max="3" width="19.5703125" style="43" customWidth="1"/>
    <col min="4" max="8" width="8.85546875" style="43"/>
    <col min="9" max="9" width="11.5703125" style="43" bestFit="1" customWidth="1"/>
    <col min="10" max="16384" width="8.85546875" style="43"/>
  </cols>
  <sheetData>
    <row r="2" spans="1:3" ht="21.75" thickBot="1" x14ac:dyDescent="0.4">
      <c r="A2" s="42">
        <v>1</v>
      </c>
      <c r="B2" s="43" t="s">
        <v>114</v>
      </c>
    </row>
    <row r="3" spans="1:3" ht="21.75" thickBot="1" x14ac:dyDescent="0.4">
      <c r="A3" s="42"/>
      <c r="C3" s="58">
        <v>0</v>
      </c>
    </row>
    <row r="4" spans="1:3" ht="21" x14ac:dyDescent="0.35">
      <c r="A4" s="42"/>
      <c r="C4" s="55" t="s">
        <v>76</v>
      </c>
    </row>
    <row r="6" spans="1:3" ht="21.75" thickBot="1" x14ac:dyDescent="0.4">
      <c r="A6" s="42">
        <v>2</v>
      </c>
      <c r="B6" s="43" t="s">
        <v>72</v>
      </c>
    </row>
    <row r="7" spans="1:3" ht="21.75" thickBot="1" x14ac:dyDescent="0.4">
      <c r="A7" s="42"/>
      <c r="C7" s="67" t="s">
        <v>60</v>
      </c>
    </row>
    <row r="8" spans="1:3" ht="21" x14ac:dyDescent="0.35">
      <c r="A8" s="42"/>
      <c r="C8" s="46" t="s">
        <v>135</v>
      </c>
    </row>
    <row r="9" spans="1:3" ht="21" x14ac:dyDescent="0.35">
      <c r="A9" s="42"/>
      <c r="C9" s="46"/>
    </row>
    <row r="10" spans="1:3" ht="21" x14ac:dyDescent="0.35">
      <c r="A10" s="42" t="s">
        <v>75</v>
      </c>
      <c r="C10" s="46"/>
    </row>
    <row r="11" spans="1:3" ht="21" x14ac:dyDescent="0.35">
      <c r="A11" s="42"/>
    </row>
    <row r="12" spans="1:3" ht="21.75" thickBot="1" x14ac:dyDescent="0.4">
      <c r="A12" s="42">
        <v>3</v>
      </c>
      <c r="B12" s="43" t="s">
        <v>115</v>
      </c>
    </row>
    <row r="13" spans="1:3" ht="21.75" thickBot="1" x14ac:dyDescent="0.4">
      <c r="A13" s="42"/>
      <c r="C13" s="68">
        <v>0</v>
      </c>
    </row>
    <row r="14" spans="1:3" ht="21" x14ac:dyDescent="0.35">
      <c r="A14" s="42"/>
      <c r="C14" s="57" t="s">
        <v>116</v>
      </c>
    </row>
    <row r="15" spans="1:3" ht="21" x14ac:dyDescent="0.35">
      <c r="A15" s="42"/>
    </row>
    <row r="16" spans="1:3" ht="21.75" thickBot="1" x14ac:dyDescent="0.4">
      <c r="A16" s="42">
        <v>4</v>
      </c>
      <c r="B16" s="43" t="s">
        <v>124</v>
      </c>
    </row>
    <row r="17" spans="1:3" ht="21.75" thickBot="1" x14ac:dyDescent="0.4">
      <c r="A17" s="42"/>
      <c r="C17" s="65">
        <v>0</v>
      </c>
    </row>
    <row r="18" spans="1:3" ht="21" x14ac:dyDescent="0.35">
      <c r="A18" s="42"/>
      <c r="C18" s="56" t="s">
        <v>125</v>
      </c>
    </row>
    <row r="19" spans="1:3" ht="21" x14ac:dyDescent="0.35">
      <c r="A19" s="42"/>
    </row>
    <row r="20" spans="1:3" ht="21.75" thickBot="1" x14ac:dyDescent="0.4">
      <c r="A20" s="42">
        <v>5</v>
      </c>
      <c r="B20" s="43" t="s">
        <v>126</v>
      </c>
    </row>
    <row r="21" spans="1:3" ht="21.75" thickBot="1" x14ac:dyDescent="0.4">
      <c r="A21" s="42"/>
      <c r="C21" s="65">
        <v>0</v>
      </c>
    </row>
    <row r="22" spans="1:3" ht="21" x14ac:dyDescent="0.35">
      <c r="A22" s="42"/>
    </row>
    <row r="23" spans="1:3" ht="21.75" thickBot="1" x14ac:dyDescent="0.4">
      <c r="A23" s="42">
        <v>6</v>
      </c>
      <c r="B23" s="43" t="s">
        <v>127</v>
      </c>
    </row>
    <row r="24" spans="1:3" ht="21.75" thickBot="1" x14ac:dyDescent="0.4">
      <c r="A24" s="42"/>
      <c r="C24" s="65">
        <v>0</v>
      </c>
    </row>
    <row r="25" spans="1:3" ht="21" x14ac:dyDescent="0.35">
      <c r="A25" s="42"/>
      <c r="C25" s="43" t="s">
        <v>77</v>
      </c>
    </row>
    <row r="26" spans="1:3" ht="21" x14ac:dyDescent="0.35">
      <c r="A26" s="42"/>
    </row>
    <row r="27" spans="1:3" ht="21.75" thickBot="1" x14ac:dyDescent="0.4">
      <c r="A27" s="42">
        <v>7</v>
      </c>
      <c r="B27" s="43" t="s">
        <v>78</v>
      </c>
    </row>
    <row r="28" spans="1:3" ht="21.75" thickBot="1" x14ac:dyDescent="0.4">
      <c r="A28" s="42"/>
      <c r="C28" s="69">
        <v>0</v>
      </c>
    </row>
    <row r="29" spans="1:3" ht="21" x14ac:dyDescent="0.35">
      <c r="A29" s="42"/>
    </row>
    <row r="30" spans="1:3" ht="21.75" thickBot="1" x14ac:dyDescent="0.4">
      <c r="A30" s="42">
        <v>8</v>
      </c>
      <c r="B30" s="43" t="s">
        <v>117</v>
      </c>
      <c r="C30" s="55"/>
    </row>
    <row r="31" spans="1:3" ht="21.75" thickBot="1" x14ac:dyDescent="0.4">
      <c r="A31" s="42"/>
      <c r="C31" s="58">
        <v>0</v>
      </c>
    </row>
    <row r="32" spans="1:3" ht="21" x14ac:dyDescent="0.35">
      <c r="A32" s="42"/>
      <c r="C32" s="43" t="s">
        <v>79</v>
      </c>
    </row>
    <row r="33" spans="1:9" ht="21" x14ac:dyDescent="0.35">
      <c r="A33" s="42"/>
    </row>
    <row r="34" spans="1:9" ht="21.75" thickBot="1" x14ac:dyDescent="0.4">
      <c r="A34" s="42">
        <v>9</v>
      </c>
      <c r="B34" s="43" t="s">
        <v>118</v>
      </c>
    </row>
    <row r="35" spans="1:9" ht="21.75" thickBot="1" x14ac:dyDescent="0.4">
      <c r="A35" s="42"/>
      <c r="C35" s="58">
        <v>0</v>
      </c>
    </row>
    <row r="36" spans="1:9" ht="21" x14ac:dyDescent="0.35">
      <c r="A36" s="42"/>
      <c r="C36" s="43" t="s">
        <v>136</v>
      </c>
    </row>
    <row r="37" spans="1:9" ht="21" x14ac:dyDescent="0.35">
      <c r="A37" s="42"/>
    </row>
    <row r="38" spans="1:9" ht="21.75" thickBot="1" x14ac:dyDescent="0.4">
      <c r="A38" s="42">
        <v>10</v>
      </c>
      <c r="B38" s="43" t="s">
        <v>119</v>
      </c>
    </row>
    <row r="39" spans="1:9" ht="21.75" thickBot="1" x14ac:dyDescent="0.4">
      <c r="A39" s="42"/>
      <c r="C39" s="69">
        <v>0</v>
      </c>
      <c r="I39" s="54"/>
    </row>
    <row r="40" spans="1:9" ht="21" x14ac:dyDescent="0.35">
      <c r="A40" s="42"/>
      <c r="C40" s="51" t="s">
        <v>144</v>
      </c>
      <c r="I40" s="54"/>
    </row>
    <row r="41" spans="1:9" ht="21" x14ac:dyDescent="0.35">
      <c r="A41" s="42"/>
    </row>
    <row r="42" spans="1:9" ht="21.75" thickBot="1" x14ac:dyDescent="0.4">
      <c r="A42" s="42">
        <v>11</v>
      </c>
      <c r="B42" s="43" t="s">
        <v>137</v>
      </c>
    </row>
    <row r="43" spans="1:9" ht="21.75" thickBot="1" x14ac:dyDescent="0.4">
      <c r="A43" s="42"/>
      <c r="C43" s="69">
        <v>0</v>
      </c>
    </row>
    <row r="44" spans="1:9" ht="21" x14ac:dyDescent="0.35">
      <c r="A44" s="42"/>
      <c r="C44" s="51" t="s">
        <v>142</v>
      </c>
    </row>
    <row r="45" spans="1:9" ht="21" x14ac:dyDescent="0.35">
      <c r="A45" s="42"/>
      <c r="C45" s="51" t="s">
        <v>143</v>
      </c>
    </row>
    <row r="46" spans="1:9" ht="21" x14ac:dyDescent="0.35">
      <c r="A46" s="42"/>
    </row>
    <row r="47" spans="1:9" ht="21.75" thickBot="1" x14ac:dyDescent="0.4">
      <c r="A47" s="42">
        <v>12</v>
      </c>
      <c r="B47" s="43" t="s">
        <v>120</v>
      </c>
    </row>
    <row r="48" spans="1:9" ht="21.75" thickBot="1" x14ac:dyDescent="0.4">
      <c r="A48" s="42"/>
      <c r="C48" s="69">
        <v>0</v>
      </c>
    </row>
    <row r="49" spans="1:3" ht="21" x14ac:dyDescent="0.35">
      <c r="A49" s="42"/>
      <c r="C49" s="53"/>
    </row>
    <row r="50" spans="1:3" ht="21.75" thickBot="1" x14ac:dyDescent="0.4">
      <c r="A50" s="42">
        <v>13</v>
      </c>
      <c r="B50" s="43" t="s">
        <v>121</v>
      </c>
    </row>
    <row r="51" spans="1:3" ht="21.75" thickBot="1" x14ac:dyDescent="0.4">
      <c r="A51" s="42"/>
      <c r="C51" s="70">
        <v>0</v>
      </c>
    </row>
    <row r="52" spans="1:3" ht="21" x14ac:dyDescent="0.35">
      <c r="A52" s="42"/>
      <c r="C52" s="52" t="s">
        <v>138</v>
      </c>
    </row>
    <row r="53" spans="1:3" ht="21" x14ac:dyDescent="0.35">
      <c r="A53" s="42"/>
    </row>
    <row r="54" spans="1:3" ht="21.75" thickBot="1" x14ac:dyDescent="0.4">
      <c r="A54" s="42">
        <v>14</v>
      </c>
      <c r="B54" s="43" t="s">
        <v>140</v>
      </c>
    </row>
    <row r="55" spans="1:3" ht="21.75" thickBot="1" x14ac:dyDescent="0.4">
      <c r="A55" s="42"/>
      <c r="C55" s="69">
        <v>0</v>
      </c>
    </row>
    <row r="56" spans="1:3" ht="21" x14ac:dyDescent="0.35">
      <c r="A56" s="42"/>
      <c r="C56" s="51" t="s">
        <v>139</v>
      </c>
    </row>
    <row r="57" spans="1:3" ht="21" x14ac:dyDescent="0.35">
      <c r="A57" s="42"/>
      <c r="C57" s="51"/>
    </row>
    <row r="58" spans="1:3" ht="21.75" thickBot="1" x14ac:dyDescent="0.4">
      <c r="A58" s="42"/>
      <c r="C58" s="50" t="s">
        <v>85</v>
      </c>
    </row>
    <row r="59" spans="1:3" ht="21.75" thickBot="1" x14ac:dyDescent="0.4">
      <c r="A59" s="42"/>
      <c r="C59" s="69">
        <v>0</v>
      </c>
    </row>
    <row r="60" spans="1:3" ht="21" x14ac:dyDescent="0.35">
      <c r="A60" s="42"/>
    </row>
    <row r="61" spans="1:3" ht="21.75" thickBot="1" x14ac:dyDescent="0.4">
      <c r="A61" s="42">
        <v>15</v>
      </c>
      <c r="B61" s="43" t="s">
        <v>86</v>
      </c>
      <c r="C61" s="50"/>
    </row>
    <row r="62" spans="1:3" ht="21.75" thickBot="1" x14ac:dyDescent="0.4">
      <c r="A62" s="42"/>
      <c r="C62" s="66">
        <v>0</v>
      </c>
    </row>
    <row r="63" spans="1:3" ht="21" x14ac:dyDescent="0.35">
      <c r="A63" s="42"/>
      <c r="C63" s="43" t="s">
        <v>141</v>
      </c>
    </row>
    <row r="64" spans="1:3" ht="21" x14ac:dyDescent="0.35">
      <c r="A64" s="42"/>
    </row>
    <row r="65" spans="1:3" ht="21" x14ac:dyDescent="0.35">
      <c r="A65" s="42"/>
      <c r="C65" s="50"/>
    </row>
    <row r="66" spans="1:3" ht="21" x14ac:dyDescent="0.35">
      <c r="A66" s="42"/>
    </row>
    <row r="67" spans="1:3" ht="21" x14ac:dyDescent="0.35">
      <c r="A67" s="42"/>
    </row>
    <row r="68" spans="1:3" ht="21" x14ac:dyDescent="0.35">
      <c r="A68" s="42"/>
    </row>
    <row r="69" spans="1:3" ht="21" x14ac:dyDescent="0.35">
      <c r="A69" s="42"/>
      <c r="C69" s="50"/>
    </row>
    <row r="70" spans="1:3" ht="21" x14ac:dyDescent="0.35">
      <c r="A70" s="42"/>
    </row>
  </sheetData>
  <sheetProtection algorithmName="SHA-512" hashValue="+/9Av+/e0MxvWs5/IYKDLStu8OvqBcLmTuy48+S3UUtggHEPuEdYAGxnrVfxSPDb3a/Ik90ewt14B1U0PMqImA==" saltValue="LxntL1713SIhHGeEZtIsLQ==" spinCount="100000" sheet="1" objects="1" scenarios="1"/>
  <dataValidations count="1">
    <dataValidation type="list" allowBlank="1" showInputMessage="1" showErrorMessage="1" sqref="C7" xr:uid="{B8A40C27-1155-464F-8885-7B1F6F47B4C1}">
      <formula1>Program_Type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09BAC-0A27-4EF4-B073-A236C6CE07E5}">
  <dimension ref="A1:J41"/>
  <sheetViews>
    <sheetView zoomScaleNormal="100" workbookViewId="0">
      <selection activeCell="D20" sqref="D20"/>
    </sheetView>
  </sheetViews>
  <sheetFormatPr defaultColWidth="8.85546875" defaultRowHeight="15" x14ac:dyDescent="0.25"/>
  <cols>
    <col min="1" max="1" width="60.140625" style="77" customWidth="1"/>
    <col min="2" max="2" width="32.140625" style="77" customWidth="1"/>
    <col min="3" max="3" width="35.140625" style="77" bestFit="1" customWidth="1"/>
    <col min="4" max="4" width="28" style="77" customWidth="1"/>
    <col min="5" max="5" width="24.42578125" style="77" customWidth="1"/>
    <col min="6" max="6" width="21" style="77" customWidth="1"/>
    <col min="7" max="7" width="13.140625" style="77" customWidth="1"/>
    <col min="8" max="8" width="8.7109375" style="77" customWidth="1"/>
    <col min="9" max="9" width="23.7109375" style="77" customWidth="1"/>
    <col min="10" max="10" width="19.5703125" style="77" customWidth="1"/>
    <col min="11" max="11" width="17.7109375" style="77" customWidth="1"/>
    <col min="12" max="16384" width="8.85546875" style="77"/>
  </cols>
  <sheetData>
    <row r="1" spans="1:9" x14ac:dyDescent="0.25">
      <c r="B1" s="80" t="s">
        <v>122</v>
      </c>
      <c r="C1" s="80" t="s">
        <v>123</v>
      </c>
    </row>
    <row r="2" spans="1:9" x14ac:dyDescent="0.25">
      <c r="C2" s="80" t="str">
        <f>'Step 2 Program Parameters'!C7</f>
        <v>CAP</v>
      </c>
    </row>
    <row r="3" spans="1:9" x14ac:dyDescent="0.25">
      <c r="A3" s="99" t="s">
        <v>63</v>
      </c>
      <c r="B3" s="99"/>
      <c r="C3" s="99"/>
    </row>
    <row r="4" spans="1:9" x14ac:dyDescent="0.25">
      <c r="A4" s="77" t="s">
        <v>43</v>
      </c>
      <c r="B4" s="71">
        <f>SUM('Program 1'!H16:H100)*'Step 1  Loan Products'!C71</f>
        <v>0</v>
      </c>
      <c r="C4" s="71">
        <f>IF('Step 2 Program Parameters'!C7="LPP",SUM('Program 2'!X16:X375),SUM('Program 2'!Int))*'Step 1  Loan Products'!C75</f>
        <v>0</v>
      </c>
      <c r="D4" s="71"/>
      <c r="E4" s="72"/>
      <c r="F4" s="71"/>
      <c r="H4" s="71"/>
      <c r="I4" s="71"/>
    </row>
    <row r="5" spans="1:9" x14ac:dyDescent="0.25">
      <c r="A5" s="77" t="s">
        <v>44</v>
      </c>
      <c r="B5" s="71"/>
      <c r="C5" s="71">
        <f>IF('Step 2 Program Parameters'!C7="LPP",IF('Step 2 Program Parameters'!C13&lt;1,SUM('Program 2'!L16:L375),'Step 2 Program Parameters'!C13*'Program 2'!D10),0)*'Step 1  Loan Products'!C75</f>
        <v>0</v>
      </c>
      <c r="D5" s="71"/>
      <c r="E5" s="71"/>
      <c r="F5" s="71"/>
      <c r="H5" s="71"/>
      <c r="I5" s="71"/>
    </row>
    <row r="6" spans="1:9" x14ac:dyDescent="0.25">
      <c r="A6" s="77" t="s">
        <v>45</v>
      </c>
      <c r="B6" s="71">
        <f>(('Step 1  Loan Products'!C31/(1+'Step 1  Loan Products'!C55))*'Step 1  Loan Products'!C55)*'Step 1  Loan Products'!C71</f>
        <v>0</v>
      </c>
      <c r="C6" s="71">
        <f>(('Step 1  Loan Products'!C34/(1+'Step 1  Loan Products'!C58))*'Step 1  Loan Products'!C58)*'Step 1  Loan Products'!C75</f>
        <v>0</v>
      </c>
      <c r="D6" s="71"/>
      <c r="H6" s="71"/>
    </row>
    <row r="7" spans="1:9" x14ac:dyDescent="0.25">
      <c r="A7" s="77" t="s">
        <v>68</v>
      </c>
      <c r="B7" s="71"/>
      <c r="C7" s="71">
        <f>IF('Step 2 Program Parameters'!C7="LPP",SUM('Program 2'!AD16:AD1048576),0)*'Step 1  Loan Products'!C75</f>
        <v>0</v>
      </c>
      <c r="D7" s="71"/>
      <c r="H7" s="71"/>
      <c r="I7" s="71"/>
    </row>
    <row r="8" spans="1:9" x14ac:dyDescent="0.25">
      <c r="A8" s="77" t="s">
        <v>84</v>
      </c>
      <c r="B8" s="71"/>
      <c r="C8" s="71">
        <f>IF('Step 2 Program Parameters'!C7="LPP",'Step 1  Loan Products'!C34*('Step 2 Program Parameters'!C55-1)*'Step 2 Program Parameters'!C59,0)*'Step 1  Loan Products'!C75</f>
        <v>0</v>
      </c>
      <c r="D8" s="71"/>
      <c r="H8" s="71"/>
      <c r="I8" s="71"/>
    </row>
    <row r="9" spans="1:9" x14ac:dyDescent="0.25">
      <c r="A9" s="77" t="s">
        <v>69</v>
      </c>
      <c r="B9" s="71"/>
      <c r="C9" s="71">
        <f>'Step 2 Program Parameters'!C62*'Step 1  Loan Products'!C75</f>
        <v>0</v>
      </c>
      <c r="D9" s="71"/>
      <c r="H9" s="71"/>
      <c r="I9" s="71"/>
    </row>
    <row r="10" spans="1:9" x14ac:dyDescent="0.25">
      <c r="A10" s="81"/>
      <c r="B10" s="71"/>
      <c r="C10" s="71"/>
      <c r="D10" s="71"/>
      <c r="H10" s="71"/>
      <c r="I10" s="71"/>
    </row>
    <row r="11" spans="1:9" x14ac:dyDescent="0.25">
      <c r="A11" s="77" t="s">
        <v>59</v>
      </c>
      <c r="B11" s="72"/>
      <c r="C11" s="72">
        <f>'Step 2 Program Parameters'!C21</f>
        <v>0</v>
      </c>
      <c r="D11" s="72"/>
      <c r="E11" s="82"/>
      <c r="H11" s="83"/>
      <c r="I11" s="82"/>
    </row>
    <row r="12" spans="1:9" x14ac:dyDescent="0.25">
      <c r="B12" s="72"/>
      <c r="C12" s="72"/>
      <c r="D12" s="72"/>
      <c r="E12" s="82"/>
      <c r="H12" s="83"/>
      <c r="I12" s="82"/>
    </row>
    <row r="13" spans="1:9" ht="15.75" thickBot="1" x14ac:dyDescent="0.3">
      <c r="A13" s="84" t="s">
        <v>55</v>
      </c>
      <c r="B13" s="73">
        <f>SUM(B4:B11)</f>
        <v>0</v>
      </c>
      <c r="C13" s="73">
        <f>SUM(C4:C11)</f>
        <v>0</v>
      </c>
      <c r="D13" s="73"/>
      <c r="E13" s="85"/>
      <c r="F13" s="84"/>
      <c r="G13" s="81"/>
      <c r="H13" s="71"/>
      <c r="I13" s="83"/>
    </row>
    <row r="14" spans="1:9" ht="15.75" thickTop="1" x14ac:dyDescent="0.25">
      <c r="A14" s="81"/>
      <c r="B14" s="71"/>
      <c r="C14" s="71"/>
      <c r="D14" s="71"/>
      <c r="E14" s="86"/>
      <c r="F14" s="81"/>
      <c r="G14" s="81"/>
      <c r="H14" s="71"/>
      <c r="I14" s="83"/>
    </row>
    <row r="15" spans="1:9" x14ac:dyDescent="0.25">
      <c r="B15" s="71"/>
      <c r="C15" s="71"/>
      <c r="D15" s="71"/>
      <c r="H15" s="71"/>
    </row>
    <row r="16" spans="1:9" x14ac:dyDescent="0.25">
      <c r="A16" s="77" t="s">
        <v>56</v>
      </c>
      <c r="B16" s="71">
        <f>'Step 1  Loan Products'!C3*'Step 1  Loan Products'!C71</f>
        <v>0</v>
      </c>
      <c r="C16" s="71">
        <f>'Step 1  Loan Products'!C7*'Step 1  Loan Products'!C75</f>
        <v>0</v>
      </c>
      <c r="D16" s="71"/>
      <c r="E16" s="71"/>
      <c r="H16" s="71"/>
      <c r="I16" s="71"/>
    </row>
    <row r="17" spans="1:10" x14ac:dyDescent="0.25">
      <c r="A17" s="77" t="s">
        <v>52</v>
      </c>
      <c r="B17" s="71">
        <f>'Step 1  Loan Products'!C71*'Step 1  Loan Products'!C10</f>
        <v>0</v>
      </c>
      <c r="C17" s="71">
        <f>'Step 1  Loan Products'!C75*'Step 1  Loan Products'!C13</f>
        <v>0</v>
      </c>
      <c r="D17" s="71"/>
      <c r="E17" s="71"/>
      <c r="H17" s="71"/>
      <c r="I17" s="71"/>
    </row>
    <row r="18" spans="1:10" x14ac:dyDescent="0.25">
      <c r="A18" s="77" t="s">
        <v>71</v>
      </c>
      <c r="B18" s="71" t="e">
        <f>'Program 1'!D10*'Step 1  Loan Products'!C16*'Step 1  Loan Products'!C71</f>
        <v>#VALUE!</v>
      </c>
      <c r="C18" s="71" t="e">
        <f>'Program 2'!D10*'Step 1  Loan Products'!C19*'Step 1  Loan Products'!C75</f>
        <v>#VALUE!</v>
      </c>
      <c r="D18" s="71"/>
      <c r="E18" s="71"/>
      <c r="H18" s="71"/>
      <c r="I18" s="71"/>
    </row>
    <row r="19" spans="1:10" x14ac:dyDescent="0.25">
      <c r="A19" s="77" t="s">
        <v>66</v>
      </c>
      <c r="B19" s="71">
        <v>0</v>
      </c>
      <c r="C19" s="71">
        <f>IF('Step 2 Program Parameters'!C7="Guarantee",'Step 2 Program Parameters'!C31*'Step 2 Program Parameters'!C28*('Step 1  Loan Products'!C34*'Step 1  Loan Products'!C75),0)</f>
        <v>0</v>
      </c>
      <c r="D19" s="71"/>
      <c r="E19" s="71"/>
      <c r="H19" s="71"/>
      <c r="I19" s="71"/>
    </row>
    <row r="20" spans="1:10" x14ac:dyDescent="0.25">
      <c r="A20" s="77" t="s">
        <v>81</v>
      </c>
      <c r="B20" s="71"/>
      <c r="C20" s="71">
        <f>IF('Step 2 Program Parameters'!C7="Guarantee",SUM('Program 2'!AE16:AE376)*'Step 1  Loan Products'!C75,0)</f>
        <v>0</v>
      </c>
      <c r="D20" s="71"/>
      <c r="E20" s="71"/>
      <c r="H20" s="71"/>
      <c r="I20" s="71"/>
    </row>
    <row r="21" spans="1:10" x14ac:dyDescent="0.25">
      <c r="A21" s="77" t="s">
        <v>67</v>
      </c>
      <c r="B21" s="71">
        <v>0</v>
      </c>
      <c r="C21" s="71">
        <f>IF('Step 2 Program Parameters'!C7="CAP",'Step 2 Program Parameters'!C43*'Step 2 Program Parameters'!C39*('Step 1  Loan Products'!C34*'Step 1  Loan Products'!C75),0)</f>
        <v>0</v>
      </c>
      <c r="D21" s="71"/>
      <c r="E21" s="71"/>
      <c r="H21" s="71"/>
      <c r="I21" s="71"/>
    </row>
    <row r="22" spans="1:10" x14ac:dyDescent="0.25">
      <c r="A22" s="77" t="s">
        <v>65</v>
      </c>
      <c r="B22" s="71"/>
      <c r="C22" s="71">
        <f>'Step 2 Program Parameters'!C17</f>
        <v>0</v>
      </c>
      <c r="D22" s="71"/>
      <c r="E22" s="71"/>
      <c r="H22" s="71"/>
      <c r="I22" s="71"/>
    </row>
    <row r="23" spans="1:10" x14ac:dyDescent="0.25">
      <c r="A23" s="77" t="s">
        <v>40</v>
      </c>
      <c r="B23" s="71" t="e">
        <f>SUM('Program 1'!AC16:AC136)*'Step 1  Loan Products'!C71</f>
        <v>#VALUE!</v>
      </c>
      <c r="C23" s="71" t="e">
        <f>SUM('Program 2'!AC16:AC375)*'Step 1  Loan Products'!C75</f>
        <v>#VALUE!</v>
      </c>
      <c r="D23" s="71"/>
      <c r="E23" s="71"/>
      <c r="H23" s="71"/>
      <c r="I23" s="71"/>
    </row>
    <row r="24" spans="1:10" x14ac:dyDescent="0.25">
      <c r="A24" s="77" t="s">
        <v>83</v>
      </c>
      <c r="B24" s="72" t="e">
        <f>SUM('Program 1'!K16:K375)*'Step 1  Loan Products'!C71</f>
        <v>#VALUE!</v>
      </c>
      <c r="C24" s="74" t="e">
        <f>IF('Step 2 Program Parameters'!C7="CAP",(SUM('Program 2'!K16:K375)*'Step 1  Loan Products'!C75)*'Program 2'!S6,IF('Step 2 Program Parameters'!C7="Guarantee",SUM('Program 2'!K16:K375)*(1-'Step 2 Program Parameters'!C28)*'Step 1  Loan Products'!C75,IF('Step 2 Program Parameters'!C7="LPP",SUM('Program 2'!T16:T375)*'Step 1  Loan Products'!C75,0)))</f>
        <v>#VALUE!</v>
      </c>
      <c r="D24" s="72"/>
      <c r="E24" s="82"/>
      <c r="H24" s="83"/>
      <c r="I24" s="82"/>
    </row>
    <row r="25" spans="1:10" x14ac:dyDescent="0.25">
      <c r="A25" s="77" t="s">
        <v>58</v>
      </c>
      <c r="B25" s="72"/>
      <c r="C25" s="72">
        <f>'Step 2 Program Parameters'!C24</f>
        <v>0</v>
      </c>
      <c r="D25" s="72"/>
      <c r="E25" s="82"/>
      <c r="H25" s="83"/>
      <c r="I25" s="82"/>
    </row>
    <row r="26" spans="1:10" x14ac:dyDescent="0.25">
      <c r="B26" s="72"/>
      <c r="C26" s="72"/>
      <c r="D26" s="72"/>
      <c r="E26" s="82"/>
      <c r="H26" s="83"/>
      <c r="I26" s="82"/>
    </row>
    <row r="27" spans="1:10" x14ac:dyDescent="0.25">
      <c r="A27" s="81" t="s">
        <v>64</v>
      </c>
      <c r="B27" s="75">
        <f>'Program 1'!H11</f>
        <v>0</v>
      </c>
      <c r="C27" s="75">
        <f>'Program 2'!H11</f>
        <v>0</v>
      </c>
      <c r="D27" s="75"/>
      <c r="E27" s="75"/>
      <c r="H27" s="87"/>
      <c r="I27" s="87"/>
    </row>
    <row r="28" spans="1:10" ht="15.75" thickBot="1" x14ac:dyDescent="0.3">
      <c r="A28" s="88" t="s">
        <v>70</v>
      </c>
      <c r="B28" s="76" t="e">
        <f>SUM(B16:B25)</f>
        <v>#VALUE!</v>
      </c>
      <c r="C28" s="76" t="e">
        <f>SUM(C16:C25)</f>
        <v>#VALUE!</v>
      </c>
      <c r="D28" s="76"/>
      <c r="E28" s="76"/>
      <c r="F28" s="88"/>
      <c r="G28" s="81"/>
      <c r="H28" s="89"/>
      <c r="I28" s="89"/>
    </row>
    <row r="32" spans="1:10" ht="21.75" thickBot="1" x14ac:dyDescent="0.4">
      <c r="A32" s="90" t="s">
        <v>39</v>
      </c>
      <c r="B32" s="78" t="e">
        <f>B13-B28</f>
        <v>#VALUE!</v>
      </c>
      <c r="C32" s="78" t="e">
        <f>C13-C28</f>
        <v>#VALUE!</v>
      </c>
      <c r="D32" s="91"/>
      <c r="E32" s="91"/>
      <c r="F32" s="91"/>
      <c r="H32" s="71"/>
      <c r="I32" s="71"/>
      <c r="J32" s="71"/>
    </row>
    <row r="33" spans="1:10" ht="21" x14ac:dyDescent="0.35">
      <c r="A33" s="92" t="s">
        <v>57</v>
      </c>
      <c r="B33" s="79">
        <f>'Step 1  Loan Products'!C71*'Step 1  Loan Products'!C31</f>
        <v>0</v>
      </c>
      <c r="C33" s="79">
        <f>'Step 1  Loan Products'!C75*'Step 1  Loan Products'!C34</f>
        <v>0</v>
      </c>
      <c r="D33" s="75"/>
      <c r="E33" s="75"/>
      <c r="F33" s="75"/>
      <c r="H33" s="93"/>
      <c r="I33" s="93"/>
      <c r="J33" s="94"/>
    </row>
    <row r="35" spans="1:10" x14ac:dyDescent="0.25">
      <c r="A35" s="81"/>
      <c r="B35" s="71"/>
      <c r="C35" s="71"/>
      <c r="D35" s="71"/>
      <c r="E35" s="71"/>
      <c r="F35" s="71"/>
      <c r="H35" s="71"/>
      <c r="I35" s="71"/>
      <c r="J35" s="71"/>
    </row>
    <row r="36" spans="1:10" x14ac:dyDescent="0.25">
      <c r="A36" s="81"/>
      <c r="B36" s="95"/>
      <c r="C36" s="95"/>
      <c r="D36" s="95"/>
      <c r="E36" s="95"/>
      <c r="F36" s="96"/>
      <c r="H36" s="97"/>
      <c r="I36" s="97"/>
      <c r="J36" s="98"/>
    </row>
    <row r="37" spans="1:10" x14ac:dyDescent="0.25">
      <c r="B37" s="71"/>
    </row>
    <row r="38" spans="1:10" x14ac:dyDescent="0.25">
      <c r="B38" s="71"/>
    </row>
    <row r="39" spans="1:10" x14ac:dyDescent="0.25">
      <c r="B39" s="71"/>
    </row>
    <row r="41" spans="1:10" x14ac:dyDescent="0.25">
      <c r="H41" s="71"/>
    </row>
  </sheetData>
  <sheetProtection algorithmName="SHA-512" hashValue="rk9/zEbv2qE5qOHckVR6/VT+vwMiTuip9mXpYCGNbEJyQWn0194oJT9foJ8ZQXQwPk0uIGGaIU9JvGIvGUoBug==" saltValue="qeSYd+ZXvWkmSyi/xuNB5w==" spinCount="100000" sheet="1" objects="1" scenarios="1"/>
  <mergeCells count="1">
    <mergeCell ref="A3:C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263DD-523F-4585-93AF-9B99591D8B7B}">
  <sheetPr>
    <pageSetUpPr fitToPage="1"/>
  </sheetPr>
  <dimension ref="A1:AD387"/>
  <sheetViews>
    <sheetView zoomScaleNormal="100" workbookViewId="0">
      <selection activeCell="H38" sqref="H38"/>
    </sheetView>
  </sheetViews>
  <sheetFormatPr defaultColWidth="9.140625" defaultRowHeight="12.75" x14ac:dyDescent="0.2"/>
  <cols>
    <col min="1" max="1" width="26.140625" style="32" customWidth="1"/>
    <col min="2" max="2" width="14.42578125" style="33" customWidth="1"/>
    <col min="3" max="3" width="13.5703125" style="32" customWidth="1"/>
    <col min="4" max="4" width="14.7109375" style="32" customWidth="1"/>
    <col min="5" max="5" width="12.85546875" style="32" customWidth="1"/>
    <col min="6" max="6" width="18.42578125" style="32" bestFit="1" customWidth="1"/>
    <col min="7" max="8" width="13" style="32" customWidth="1"/>
    <col min="9" max="9" width="22.140625" style="32" bestFit="1" customWidth="1"/>
    <col min="10" max="10" width="14.85546875" style="1" customWidth="1"/>
    <col min="11" max="11" width="10.140625" style="1" bestFit="1" customWidth="1"/>
    <col min="12" max="12" width="10.140625" style="1" customWidth="1"/>
    <col min="13" max="13" width="9.140625" style="1"/>
    <col min="14" max="14" width="11.42578125" style="1" bestFit="1" customWidth="1"/>
    <col min="15" max="15" width="10.85546875" style="1" bestFit="1" customWidth="1"/>
    <col min="16" max="16" width="11.42578125" style="1" bestFit="1" customWidth="1"/>
    <col min="17" max="27" width="9.140625" style="1"/>
    <col min="28" max="28" width="16" style="1" customWidth="1"/>
    <col min="29" max="29" width="10.85546875" style="1" bestFit="1" customWidth="1"/>
    <col min="30" max="16384" width="9.140625" style="1"/>
  </cols>
  <sheetData>
    <row r="1" spans="1:30" x14ac:dyDescent="0.2">
      <c r="A1" s="1" t="s">
        <v>0</v>
      </c>
      <c r="B1" s="2"/>
      <c r="C1" s="1"/>
      <c r="D1" s="3">
        <f>'Step 1  Loan Products'!C31</f>
        <v>0</v>
      </c>
      <c r="E1" s="4"/>
      <c r="F1" s="5"/>
      <c r="G1" s="5"/>
      <c r="H1" s="5"/>
      <c r="I1" s="5"/>
    </row>
    <row r="2" spans="1:30" x14ac:dyDescent="0.2">
      <c r="A2" s="1" t="s">
        <v>1</v>
      </c>
      <c r="B2" s="2"/>
      <c r="C2" s="1"/>
      <c r="D2" s="6">
        <f>'Step 1  Loan Products'!C47</f>
        <v>0</v>
      </c>
      <c r="E2" s="4"/>
      <c r="F2" s="7" t="s">
        <v>2</v>
      </c>
      <c r="G2" s="35">
        <f>'Step 1  Loan Products'!C79</f>
        <v>0</v>
      </c>
      <c r="H2" s="7"/>
      <c r="I2" s="7" t="s">
        <v>53</v>
      </c>
      <c r="J2" s="3">
        <f>'Step 1  Loan Products'!C63</f>
        <v>0</v>
      </c>
    </row>
    <row r="3" spans="1:30" x14ac:dyDescent="0.2">
      <c r="A3" s="1" t="s">
        <v>3</v>
      </c>
      <c r="B3" s="2"/>
      <c r="C3" s="1"/>
      <c r="D3" s="8">
        <f>('Step 1  Loan Products'!C39)/12</f>
        <v>0</v>
      </c>
      <c r="E3" s="4"/>
      <c r="F3" s="1" t="s">
        <v>4</v>
      </c>
      <c r="G3" s="9">
        <f>IFERROR(G2*Scheduled_Monthly_Payment,0)</f>
        <v>0</v>
      </c>
      <c r="H3" s="4"/>
      <c r="I3" s="4"/>
    </row>
    <row r="4" spans="1:30" x14ac:dyDescent="0.2">
      <c r="A4" s="1" t="s">
        <v>5</v>
      </c>
      <c r="B4" s="2"/>
      <c r="C4" s="1"/>
      <c r="D4" s="10">
        <v>44197</v>
      </c>
      <c r="E4" s="4"/>
      <c r="F4" s="4" t="s">
        <v>6</v>
      </c>
      <c r="G4" s="11">
        <f>'Step 1  Loan Products'!C22</f>
        <v>0</v>
      </c>
      <c r="H4" s="4"/>
      <c r="I4" s="4"/>
    </row>
    <row r="5" spans="1:30" x14ac:dyDescent="0.2">
      <c r="A5" s="1" t="s">
        <v>7</v>
      </c>
      <c r="B5" s="2"/>
      <c r="C5" s="1"/>
      <c r="D5" s="3">
        <f>G7</f>
        <v>0</v>
      </c>
      <c r="E5" s="4"/>
      <c r="F5" s="4" t="s">
        <v>8</v>
      </c>
      <c r="G5" s="9">
        <f>IFERROR(G4*Scheduled_Monthly_Payment,0)</f>
        <v>0</v>
      </c>
      <c r="H5" s="4"/>
      <c r="I5" s="4"/>
      <c r="L5" s="1" t="s">
        <v>36</v>
      </c>
      <c r="M5" s="3">
        <v>0</v>
      </c>
    </row>
    <row r="6" spans="1:30" x14ac:dyDescent="0.2">
      <c r="A6" s="4"/>
      <c r="B6" s="12"/>
      <c r="C6" s="4"/>
      <c r="D6" s="13"/>
      <c r="E6" s="4"/>
      <c r="F6" s="13"/>
      <c r="G6" s="13"/>
      <c r="H6" s="4"/>
      <c r="I6" s="4"/>
      <c r="L6" s="1" t="s">
        <v>54</v>
      </c>
      <c r="M6" s="21">
        <v>0</v>
      </c>
    </row>
    <row r="7" spans="1:30" x14ac:dyDescent="0.2">
      <c r="A7" s="4"/>
      <c r="B7" s="12"/>
      <c r="C7" s="4"/>
      <c r="D7" s="4"/>
      <c r="E7" s="4"/>
      <c r="F7" s="4" t="s">
        <v>9</v>
      </c>
      <c r="G7" s="9">
        <f>IFERROR(G5+G3,0)</f>
        <v>0</v>
      </c>
      <c r="H7" s="4"/>
      <c r="I7" s="4"/>
    </row>
    <row r="8" spans="1:30" x14ac:dyDescent="0.2">
      <c r="A8" s="1" t="s">
        <v>10</v>
      </c>
      <c r="B8" s="2"/>
      <c r="C8" s="1"/>
      <c r="D8" s="14" t="str">
        <f>IF(Values_Entered,-PMT(Interest_Rate/12,Loan_Years*12,Loan_Amount),"")</f>
        <v/>
      </c>
      <c r="E8" s="4"/>
      <c r="F8" s="15"/>
      <c r="G8" s="15"/>
      <c r="H8" s="4"/>
      <c r="I8" s="4"/>
    </row>
    <row r="9" spans="1:30" ht="14.25" customHeight="1" x14ac:dyDescent="0.2">
      <c r="A9" s="1" t="s">
        <v>37</v>
      </c>
      <c r="B9" s="2"/>
      <c r="C9" s="1"/>
      <c r="D9" s="16" t="str">
        <f>IF(Values_Entered,Loan_Years*12,"")</f>
        <v/>
      </c>
      <c r="E9" s="4"/>
      <c r="F9" s="15" t="s">
        <v>11</v>
      </c>
      <c r="G9" s="17" t="str">
        <f>D11</f>
        <v/>
      </c>
      <c r="H9" s="18" t="e">
        <f>G9/Loan_Amount</f>
        <v>#VALUE!</v>
      </c>
      <c r="I9" s="4"/>
      <c r="N9" s="36"/>
    </row>
    <row r="10" spans="1:30" x14ac:dyDescent="0.2">
      <c r="A10" s="1" t="s">
        <v>38</v>
      </c>
      <c r="B10" s="2"/>
      <c r="C10" s="1"/>
      <c r="D10" s="16" t="str">
        <f>IF(Values_Entered,Number_of_Payments,"")</f>
        <v/>
      </c>
      <c r="E10" s="4"/>
      <c r="F10" s="4" t="s">
        <v>12</v>
      </c>
      <c r="G10" s="15">
        <f>IFERROR(G9*(G3/(G3+G5)),0)</f>
        <v>0</v>
      </c>
      <c r="H10" s="19">
        <f>IFERROR(G10/Loan_Amount,0)</f>
        <v>0</v>
      </c>
      <c r="I10" s="4"/>
      <c r="M10" s="21">
        <v>0</v>
      </c>
      <c r="N10" s="34"/>
    </row>
    <row r="11" spans="1:30" x14ac:dyDescent="0.2">
      <c r="A11" s="1" t="s">
        <v>13</v>
      </c>
      <c r="B11" s="2"/>
      <c r="C11" s="1"/>
      <c r="D11" s="14" t="str">
        <f>IF(Values_Entered,SUMIF(Beg_Bal,"&gt;0",Extra_Pay),"")</f>
        <v/>
      </c>
      <c r="E11" s="4"/>
      <c r="F11" s="4" t="s">
        <v>14</v>
      </c>
      <c r="G11" s="15">
        <f>IFERROR(G9*(G5/(G5+G3)),0)</f>
        <v>0</v>
      </c>
      <c r="H11" s="19">
        <f>IFERROR(G11/Loan_Amount,0)</f>
        <v>0</v>
      </c>
      <c r="I11" s="4"/>
    </row>
    <row r="12" spans="1:30" x14ac:dyDescent="0.2">
      <c r="A12" s="1" t="s">
        <v>15</v>
      </c>
      <c r="B12" s="2"/>
      <c r="C12" s="1"/>
      <c r="D12" s="14" t="str">
        <f>IF(Values_Entered,SUMIF(Beg_Bal,"&gt;0",Int),"")</f>
        <v/>
      </c>
      <c r="E12" s="4"/>
      <c r="F12" s="15"/>
      <c r="G12" s="15"/>
      <c r="H12" s="4"/>
      <c r="I12" s="4"/>
      <c r="K12" s="20"/>
      <c r="L12" s="20"/>
    </row>
    <row r="13" spans="1:30" ht="15.75" customHeight="1" x14ac:dyDescent="0.2">
      <c r="A13" s="4"/>
      <c r="B13" s="12"/>
      <c r="C13" s="4"/>
      <c r="D13" s="4"/>
      <c r="E13" s="13"/>
      <c r="F13" s="13"/>
      <c r="G13" s="13"/>
      <c r="H13" s="4"/>
      <c r="I13" s="4"/>
    </row>
    <row r="14" spans="1:30" ht="15.75" customHeight="1" x14ac:dyDescent="0.2">
      <c r="A14" s="4"/>
      <c r="B14" s="22">
        <v>1</v>
      </c>
      <c r="C14" s="22">
        <v>2</v>
      </c>
      <c r="D14" s="22">
        <v>3</v>
      </c>
      <c r="E14" s="22">
        <v>4</v>
      </c>
      <c r="F14" s="22">
        <v>5</v>
      </c>
      <c r="G14" s="22">
        <v>6</v>
      </c>
      <c r="H14" s="22">
        <v>7</v>
      </c>
      <c r="I14" s="22">
        <v>8</v>
      </c>
      <c r="J14" s="22">
        <v>10</v>
      </c>
      <c r="K14" s="22">
        <v>11</v>
      </c>
      <c r="L14" s="22">
        <v>12</v>
      </c>
      <c r="M14" s="22">
        <v>13</v>
      </c>
      <c r="N14" s="22">
        <v>14</v>
      </c>
      <c r="O14" s="22">
        <v>15</v>
      </c>
      <c r="P14" s="22">
        <v>16</v>
      </c>
      <c r="Q14" s="22">
        <v>17</v>
      </c>
      <c r="R14" s="22">
        <v>18</v>
      </c>
      <c r="S14" s="22">
        <v>19</v>
      </c>
      <c r="T14" s="22">
        <v>20</v>
      </c>
      <c r="U14" s="22">
        <v>21</v>
      </c>
      <c r="V14" s="22">
        <v>22</v>
      </c>
      <c r="W14" s="22">
        <v>23</v>
      </c>
      <c r="X14" s="22">
        <v>24</v>
      </c>
      <c r="Y14" s="22">
        <v>25</v>
      </c>
      <c r="Z14" s="22">
        <v>26</v>
      </c>
      <c r="AA14" s="22">
        <v>27</v>
      </c>
    </row>
    <row r="15" spans="1:30" s="26" customFormat="1" ht="44.45" customHeight="1" x14ac:dyDescent="0.2">
      <c r="A15" s="23" t="s">
        <v>16</v>
      </c>
      <c r="B15" s="24" t="s">
        <v>17</v>
      </c>
      <c r="C15" s="23" t="s">
        <v>18</v>
      </c>
      <c r="D15" s="23" t="s">
        <v>19</v>
      </c>
      <c r="E15" s="23" t="s">
        <v>20</v>
      </c>
      <c r="F15" s="23" t="s">
        <v>21</v>
      </c>
      <c r="G15" s="23" t="s">
        <v>22</v>
      </c>
      <c r="H15" s="23" t="s">
        <v>23</v>
      </c>
      <c r="I15" s="23" t="s">
        <v>24</v>
      </c>
      <c r="J15" s="25" t="s">
        <v>25</v>
      </c>
      <c r="K15" s="25" t="s">
        <v>26</v>
      </c>
      <c r="L15" s="25" t="s">
        <v>36</v>
      </c>
      <c r="M15" s="25" t="s">
        <v>27</v>
      </c>
      <c r="N15" s="25" t="s">
        <v>28</v>
      </c>
      <c r="O15" s="25" t="s">
        <v>29</v>
      </c>
      <c r="P15" s="25" t="s">
        <v>46</v>
      </c>
      <c r="Q15" s="25" t="s">
        <v>30</v>
      </c>
      <c r="R15" s="25" t="s">
        <v>47</v>
      </c>
      <c r="S15" s="25" t="s">
        <v>31</v>
      </c>
      <c r="T15" s="25" t="s">
        <v>48</v>
      </c>
      <c r="U15" s="25" t="s">
        <v>32</v>
      </c>
      <c r="V15" s="25" t="s">
        <v>49</v>
      </c>
      <c r="W15" s="25" t="s">
        <v>33</v>
      </c>
      <c r="X15" s="25" t="s">
        <v>50</v>
      </c>
      <c r="Y15" s="25" t="s">
        <v>34</v>
      </c>
      <c r="Z15" s="25" t="s">
        <v>51</v>
      </c>
      <c r="AA15" s="25" t="s">
        <v>35</v>
      </c>
      <c r="AB15" s="25" t="s">
        <v>41</v>
      </c>
      <c r="AC15" s="25" t="s">
        <v>40</v>
      </c>
      <c r="AD15" s="25" t="s">
        <v>42</v>
      </c>
    </row>
    <row r="16" spans="1:30" s="26" customFormat="1" ht="15.95" customHeight="1" x14ac:dyDescent="0.2">
      <c r="A16" s="27" t="str">
        <f>IF(Values_Entered,1,"")</f>
        <v/>
      </c>
      <c r="B16" s="28" t="str">
        <f>IF(Pay_Num&lt;&gt;"",Loan_Start,"")</f>
        <v/>
      </c>
      <c r="C16" s="29" t="str">
        <f>IF(Values_Entered,Loan_Amount,"")</f>
        <v/>
      </c>
      <c r="D16" s="29" t="str">
        <f>IF(Pay_Num&lt;&gt;"",Scheduled_Monthly_Payment,"")</f>
        <v/>
      </c>
      <c r="E16" s="29" t="str">
        <f>IF(Pay_Num&lt;&gt;"",Scheduled_Extra_Payments,"")</f>
        <v/>
      </c>
      <c r="F16" s="29" t="str">
        <f>IF(Pay_Num&lt;&gt;"",IF(Sched_Pay&gt;Beg_Bal,Beg_Bal+Int,Sched_Pay+Extra_Pay),"")</f>
        <v/>
      </c>
      <c r="G16" s="29" t="str">
        <f>IF(Pay_Num&lt;&gt;"",IF('Program 1'!Pay_Num&lt;=$J$2,0,Total_Pay-Int),"")</f>
        <v/>
      </c>
      <c r="H16" s="29" t="str">
        <f>IF(Pay_Num&lt;&gt;"",Beg_Bal*Interest_Rate/12,"")</f>
        <v/>
      </c>
      <c r="I16" s="29" t="str">
        <f t="shared" ref="I16:I79" si="0">IF(Pay_Num&lt;&gt;"",IF(Sched_Pay&lt;Beg_Bal,Beg_Bal-Princ,0),"")</f>
        <v/>
      </c>
      <c r="J16" s="30" t="e">
        <f>IF('Program 1'!Beg_Bal&gt;0,E16*($G$3/($G$3+$G$5)),0)</f>
        <v>#VALUE!</v>
      </c>
      <c r="K16" s="30" t="e">
        <f>IF('Program 1'!Beg_Bal&gt;0,E16*($G$5/($G$5+$G$3)),0)</f>
        <v>#VALUE!</v>
      </c>
      <c r="L16" s="30" t="e">
        <f>IF(C16&lt;0,0,IF($M$5&lt;1,($M$5*'Program 1'!C16),$M$5))</f>
        <v>#VALUE!</v>
      </c>
      <c r="M16" s="26">
        <f>IF(I16&lt;0,0,$M$10)</f>
        <v>0</v>
      </c>
      <c r="N16" s="26" t="e">
        <f>M16*C16</f>
        <v>#VALUE!</v>
      </c>
      <c r="O16" s="38">
        <f>$M$10</f>
        <v>0</v>
      </c>
      <c r="P16" s="26" t="e">
        <f>C16*(1-O16)</f>
        <v>#VALUE!</v>
      </c>
      <c r="Q16" s="26" t="e">
        <f t="shared" ref="Q16:Q79" si="1">C16*O16</f>
        <v>#VALUE!</v>
      </c>
      <c r="R16" s="31" t="e">
        <f>J16*(1-O16)</f>
        <v>#VALUE!</v>
      </c>
      <c r="S16" s="31" t="e">
        <f>J16*O16</f>
        <v>#VALUE!</v>
      </c>
      <c r="T16" s="31" t="e">
        <f>K16*(1-O16)</f>
        <v>#VALUE!</v>
      </c>
      <c r="U16" s="31" t="e">
        <f>K16*O16</f>
        <v>#VALUE!</v>
      </c>
      <c r="V16" s="26" t="e">
        <f t="shared" ref="V16:V79" si="2">G16*(1-O16)</f>
        <v>#VALUE!</v>
      </c>
      <c r="W16" s="26" t="e">
        <f t="shared" ref="W16:W79" si="3">G16*O16</f>
        <v>#VALUE!</v>
      </c>
      <c r="X16" s="26" t="e">
        <f t="shared" ref="X16:X79" si="4">H16*(1-O16)</f>
        <v>#VALUE!</v>
      </c>
      <c r="Y16" s="26" t="e">
        <f t="shared" ref="Y16:Y79" si="5">H16*O16</f>
        <v>#VALUE!</v>
      </c>
      <c r="Z16" s="26" t="e">
        <f t="shared" ref="Z16:Z79" si="6">I16*(1-O16)</f>
        <v>#VALUE!</v>
      </c>
      <c r="AA16" s="26" t="e">
        <f t="shared" ref="AA16:AA79" si="7">I16*O16</f>
        <v>#VALUE!</v>
      </c>
      <c r="AB16" s="26" t="e">
        <f>IF(P16&gt;0,IF(SUM(N16)&gt;0,'Program 1'!Loan_Amount-SUM(N16),'Program 1'!Loan_Amount),0)</f>
        <v>#VALUE!</v>
      </c>
      <c r="AC16" s="37" t="e">
        <f>AB16*('Step 2 Program Parameters'!$C$3/12)</f>
        <v>#VALUE!</v>
      </c>
      <c r="AD16" s="39" t="e">
        <f>N16*'Step 3 Results'!#REF!</f>
        <v>#VALUE!</v>
      </c>
    </row>
    <row r="17" spans="1:30" s="26" customFormat="1" ht="12.75" customHeight="1" x14ac:dyDescent="0.2">
      <c r="A17" s="27" t="str">
        <f>IF(Values_Entered,A16+1,"")</f>
        <v/>
      </c>
      <c r="B17" s="28" t="str">
        <f t="shared" ref="B17:B80" si="8">IF(Pay_Num&lt;&gt;"",DATE(YEAR(B16),MONTH(B16)+1,DAY(B16)),"")</f>
        <v/>
      </c>
      <c r="C17" s="29" t="str">
        <f>IF(Pay_Num&lt;&gt;"",I16,"")</f>
        <v/>
      </c>
      <c r="D17" s="29" t="str">
        <f>IF(Pay_Num&lt;&gt;"",Scheduled_Monthly_Payment,"")</f>
        <v/>
      </c>
      <c r="E17" s="29" t="str">
        <f>IF(Pay_Num&lt;&gt;"",Scheduled_Extra_Payments,"")</f>
        <v/>
      </c>
      <c r="F17" s="29" t="str">
        <f t="shared" ref="F17:F79" si="9">IF(Pay_Num&lt;&gt;"",IF(Sched_Pay&gt;Beg_Bal,Beg_Bal+Int,Sched_Pay+Extra_Pay),"")</f>
        <v/>
      </c>
      <c r="G17" s="29" t="str">
        <f>IF(Pay_Num&lt;&gt;"",IF('Program 1'!Pay_Num&lt;=$J$2,0,Total_Pay-Int),"")</f>
        <v/>
      </c>
      <c r="H17" s="29" t="str">
        <f>IF(Pay_Num&lt;&gt;"",Beg_Bal*Interest_Rate/12,"")</f>
        <v/>
      </c>
      <c r="I17" s="29" t="str">
        <f t="shared" si="0"/>
        <v/>
      </c>
      <c r="J17" s="30" t="e">
        <f>IF('Program 1'!Beg_Bal&gt;0,E17*($G$3/($G$3+$G$5)),0)</f>
        <v>#VALUE!</v>
      </c>
      <c r="K17" s="30" t="e">
        <f>IF('Program 1'!Beg_Bal&gt;0,E17*($G$5/($G$5+$G$3)),0)</f>
        <v>#VALUE!</v>
      </c>
      <c r="L17" s="30" t="e">
        <f>IF(C17&lt;0,0,IF($M$5&lt;1,($M$5*'Program 1'!C17),$M$5))</f>
        <v>#VALUE!</v>
      </c>
      <c r="O17" s="38">
        <f t="shared" ref="O17:O80" si="10">$M$10</f>
        <v>0</v>
      </c>
      <c r="P17" s="26" t="e">
        <f t="shared" ref="P17:P79" si="11">C17*(1-O17)</f>
        <v>#VALUE!</v>
      </c>
      <c r="Q17" s="26" t="e">
        <f t="shared" si="1"/>
        <v>#VALUE!</v>
      </c>
      <c r="R17" s="31" t="e">
        <f t="shared" ref="R17:R80" si="12">J17*(1-O17)</f>
        <v>#VALUE!</v>
      </c>
      <c r="S17" s="31" t="e">
        <f t="shared" ref="S17:S80" si="13">J17*O17</f>
        <v>#VALUE!</v>
      </c>
      <c r="T17" s="31" t="e">
        <f t="shared" ref="T17:T80" si="14">K17*(1-O17)</f>
        <v>#VALUE!</v>
      </c>
      <c r="U17" s="31" t="e">
        <f t="shared" ref="U17:U80" si="15">K17*O17</f>
        <v>#VALUE!</v>
      </c>
      <c r="V17" s="26" t="e">
        <f t="shared" si="2"/>
        <v>#VALUE!</v>
      </c>
      <c r="W17" s="26" t="e">
        <f t="shared" si="3"/>
        <v>#VALUE!</v>
      </c>
      <c r="X17" s="26" t="e">
        <f t="shared" si="4"/>
        <v>#VALUE!</v>
      </c>
      <c r="Y17" s="26" t="e">
        <f t="shared" si="5"/>
        <v>#VALUE!</v>
      </c>
      <c r="Z17" s="26" t="e">
        <f t="shared" si="6"/>
        <v>#VALUE!</v>
      </c>
      <c r="AA17" s="26" t="e">
        <f t="shared" si="7"/>
        <v>#VALUE!</v>
      </c>
      <c r="AB17" s="26" t="e">
        <f>IF(P17&gt;0,IF(SUM($N$16:N17)&gt;0,'Program 1'!Loan_Amount-SUM($N$16:N17),'Program 1'!Loan_Amount),0)</f>
        <v>#VALUE!</v>
      </c>
      <c r="AC17" s="37" t="e">
        <f>AB17*('Step 2 Program Parameters'!$C$3/12)</f>
        <v>#VALUE!</v>
      </c>
    </row>
    <row r="18" spans="1:30" s="26" customFormat="1" ht="12.75" customHeight="1" x14ac:dyDescent="0.2">
      <c r="A18" s="27" t="str">
        <f>IF(Values_Entered,A17+1,"")</f>
        <v/>
      </c>
      <c r="B18" s="28" t="str">
        <f t="shared" si="8"/>
        <v/>
      </c>
      <c r="C18" s="29" t="str">
        <f t="shared" ref="C18:C81" si="16">IF(Pay_Num&lt;&gt;"",I17,"")</f>
        <v/>
      </c>
      <c r="D18" s="29" t="str">
        <f t="shared" ref="D18:D81" si="17">IF(Pay_Num&lt;&gt;"",Scheduled_Monthly_Payment,"")</f>
        <v/>
      </c>
      <c r="E18" s="29" t="str">
        <f t="shared" ref="E18:E80" si="18">IF(Pay_Num&lt;&gt;"",Scheduled_Extra_Payments,"")</f>
        <v/>
      </c>
      <c r="F18" s="29" t="str">
        <f t="shared" si="9"/>
        <v/>
      </c>
      <c r="G18" s="29" t="str">
        <f>IF(Pay_Num&lt;&gt;"",IF('Program 1'!Pay_Num&lt;=$J$2,0,Total_Pay-Int),"")</f>
        <v/>
      </c>
      <c r="H18" s="29" t="str">
        <f t="shared" ref="H18:H81" si="19">IF(Pay_Num&lt;&gt;"",Beg_Bal*Interest_Rate/12,"")</f>
        <v/>
      </c>
      <c r="I18" s="29" t="str">
        <f t="shared" si="0"/>
        <v/>
      </c>
      <c r="J18" s="30" t="e">
        <f>IF('Program 1'!Beg_Bal&gt;0,E18*($G$3/($G$3+$G$5)),0)</f>
        <v>#VALUE!</v>
      </c>
      <c r="K18" s="30" t="e">
        <f>IF('Program 1'!Beg_Bal&gt;0,E18*($G$5/($G$5+$G$3)),0)</f>
        <v>#VALUE!</v>
      </c>
      <c r="L18" s="30" t="e">
        <f>IF(C18&lt;0,0,IF($M$5&lt;1,($M$5*'Program 1'!C18),$M$5))</f>
        <v>#VALUE!</v>
      </c>
      <c r="O18" s="38">
        <f t="shared" si="10"/>
        <v>0</v>
      </c>
      <c r="P18" s="26" t="e">
        <f t="shared" si="11"/>
        <v>#VALUE!</v>
      </c>
      <c r="Q18" s="26" t="e">
        <f t="shared" si="1"/>
        <v>#VALUE!</v>
      </c>
      <c r="R18" s="31" t="e">
        <f t="shared" si="12"/>
        <v>#VALUE!</v>
      </c>
      <c r="S18" s="31" t="e">
        <f t="shared" si="13"/>
        <v>#VALUE!</v>
      </c>
      <c r="T18" s="31" t="e">
        <f t="shared" si="14"/>
        <v>#VALUE!</v>
      </c>
      <c r="U18" s="31" t="e">
        <f t="shared" si="15"/>
        <v>#VALUE!</v>
      </c>
      <c r="V18" s="26" t="e">
        <f t="shared" si="2"/>
        <v>#VALUE!</v>
      </c>
      <c r="W18" s="26" t="e">
        <f t="shared" si="3"/>
        <v>#VALUE!</v>
      </c>
      <c r="X18" s="26" t="e">
        <f t="shared" si="4"/>
        <v>#VALUE!</v>
      </c>
      <c r="Y18" s="26" t="e">
        <f t="shared" si="5"/>
        <v>#VALUE!</v>
      </c>
      <c r="Z18" s="26" t="e">
        <f t="shared" si="6"/>
        <v>#VALUE!</v>
      </c>
      <c r="AA18" s="26" t="e">
        <f t="shared" si="7"/>
        <v>#VALUE!</v>
      </c>
      <c r="AB18" s="26" t="e">
        <f>IF(P18&gt;0,IF(SUM($N$16:N18)&gt;0,'Program 1'!Loan_Amount-SUM($N$16:N18),'Program 1'!Loan_Amount),0)</f>
        <v>#VALUE!</v>
      </c>
      <c r="AC18" s="37" t="e">
        <f>AB18*('Step 2 Program Parameters'!$C$3/12)</f>
        <v>#VALUE!</v>
      </c>
    </row>
    <row r="19" spans="1:30" s="26" customFormat="1" x14ac:dyDescent="0.2">
      <c r="A19" s="27" t="str">
        <f>IF(Values_Entered,A18+1,"")</f>
        <v/>
      </c>
      <c r="B19" s="28" t="str">
        <f t="shared" si="8"/>
        <v/>
      </c>
      <c r="C19" s="29" t="str">
        <f t="shared" si="16"/>
        <v/>
      </c>
      <c r="D19" s="29" t="str">
        <f t="shared" si="17"/>
        <v/>
      </c>
      <c r="E19" s="29" t="str">
        <f t="shared" si="18"/>
        <v/>
      </c>
      <c r="F19" s="29" t="str">
        <f t="shared" si="9"/>
        <v/>
      </c>
      <c r="G19" s="29" t="str">
        <f>IF(Pay_Num&lt;&gt;"",IF('Program 1'!Pay_Num&lt;=$J$2,0,Total_Pay-Int),"")</f>
        <v/>
      </c>
      <c r="H19" s="29" t="str">
        <f t="shared" si="19"/>
        <v/>
      </c>
      <c r="I19" s="29" t="str">
        <f t="shared" si="0"/>
        <v/>
      </c>
      <c r="J19" s="30" t="e">
        <f>IF('Program 1'!Beg_Bal&gt;0,E19*($G$3/($G$3+$G$5)),0)</f>
        <v>#VALUE!</v>
      </c>
      <c r="K19" s="30" t="e">
        <f>IF('Program 1'!Beg_Bal&gt;0,E19*($G$5/($G$5+$G$3)),0)</f>
        <v>#VALUE!</v>
      </c>
      <c r="L19" s="30" t="e">
        <f>IF(C19&lt;0,0,IF($M$5&lt;1,($M$5*'Program 1'!C19),$M$5))</f>
        <v>#VALUE!</v>
      </c>
      <c r="O19" s="38">
        <f t="shared" si="10"/>
        <v>0</v>
      </c>
      <c r="P19" s="26" t="e">
        <f t="shared" si="11"/>
        <v>#VALUE!</v>
      </c>
      <c r="Q19" s="26" t="e">
        <f t="shared" si="1"/>
        <v>#VALUE!</v>
      </c>
      <c r="R19" s="31" t="e">
        <f t="shared" si="12"/>
        <v>#VALUE!</v>
      </c>
      <c r="S19" s="31" t="e">
        <f t="shared" si="13"/>
        <v>#VALUE!</v>
      </c>
      <c r="T19" s="31" t="e">
        <f t="shared" si="14"/>
        <v>#VALUE!</v>
      </c>
      <c r="U19" s="31" t="e">
        <f t="shared" si="15"/>
        <v>#VALUE!</v>
      </c>
      <c r="V19" s="26" t="e">
        <f t="shared" si="2"/>
        <v>#VALUE!</v>
      </c>
      <c r="W19" s="26" t="e">
        <f t="shared" si="3"/>
        <v>#VALUE!</v>
      </c>
      <c r="X19" s="26" t="e">
        <f t="shared" si="4"/>
        <v>#VALUE!</v>
      </c>
      <c r="Y19" s="26" t="e">
        <f t="shared" si="5"/>
        <v>#VALUE!</v>
      </c>
      <c r="Z19" s="26" t="e">
        <f t="shared" si="6"/>
        <v>#VALUE!</v>
      </c>
      <c r="AA19" s="26" t="e">
        <f t="shared" si="7"/>
        <v>#VALUE!</v>
      </c>
      <c r="AB19" s="26" t="e">
        <f>IF(P19&gt;0,IF(SUM($N$16:N19)&gt;0,'Program 1'!Loan_Amount-SUM($N$16:N19),'Program 1'!Loan_Amount),0)</f>
        <v>#VALUE!</v>
      </c>
      <c r="AC19" s="37" t="e">
        <f>AB19*('Step 2 Program Parameters'!$C$3/12)</f>
        <v>#VALUE!</v>
      </c>
    </row>
    <row r="20" spans="1:30" s="26" customFormat="1" x14ac:dyDescent="0.2">
      <c r="A20" s="27" t="str">
        <f>IF(Values_Entered,A19+1,"")</f>
        <v/>
      </c>
      <c r="B20" s="28" t="str">
        <f t="shared" si="8"/>
        <v/>
      </c>
      <c r="C20" s="29" t="str">
        <f t="shared" si="16"/>
        <v/>
      </c>
      <c r="D20" s="29" t="str">
        <f t="shared" si="17"/>
        <v/>
      </c>
      <c r="E20" s="29" t="str">
        <f t="shared" si="18"/>
        <v/>
      </c>
      <c r="F20" s="29" t="str">
        <f t="shared" si="9"/>
        <v/>
      </c>
      <c r="G20" s="29" t="str">
        <f>IF(Pay_Num&lt;&gt;"",IF('Program 1'!Pay_Num&lt;=$J$2,0,Total_Pay-Int),"")</f>
        <v/>
      </c>
      <c r="H20" s="29" t="str">
        <f t="shared" si="19"/>
        <v/>
      </c>
      <c r="I20" s="29" t="str">
        <f t="shared" si="0"/>
        <v/>
      </c>
      <c r="J20" s="30" t="e">
        <f>IF('Program 1'!Beg_Bal&gt;0,E20*($G$3/($G$3+$G$5)),0)</f>
        <v>#VALUE!</v>
      </c>
      <c r="K20" s="30" t="e">
        <f>IF('Program 1'!Beg_Bal&gt;0,E20*($G$5/($G$5+$G$3)),0)</f>
        <v>#VALUE!</v>
      </c>
      <c r="L20" s="30" t="e">
        <f>IF(C20&lt;0,0,IF($M$5&lt;1,($M$5*'Program 1'!C20),$M$5))</f>
        <v>#VALUE!</v>
      </c>
      <c r="O20" s="38">
        <f t="shared" si="10"/>
        <v>0</v>
      </c>
      <c r="P20" s="26" t="e">
        <f t="shared" si="11"/>
        <v>#VALUE!</v>
      </c>
      <c r="Q20" s="26" t="e">
        <f t="shared" si="1"/>
        <v>#VALUE!</v>
      </c>
      <c r="R20" s="31" t="e">
        <f t="shared" si="12"/>
        <v>#VALUE!</v>
      </c>
      <c r="S20" s="31" t="e">
        <f t="shared" si="13"/>
        <v>#VALUE!</v>
      </c>
      <c r="T20" s="31" t="e">
        <f t="shared" si="14"/>
        <v>#VALUE!</v>
      </c>
      <c r="U20" s="31" t="e">
        <f t="shared" si="15"/>
        <v>#VALUE!</v>
      </c>
      <c r="V20" s="26" t="e">
        <f t="shared" si="2"/>
        <v>#VALUE!</v>
      </c>
      <c r="W20" s="26" t="e">
        <f t="shared" si="3"/>
        <v>#VALUE!</v>
      </c>
      <c r="X20" s="26" t="e">
        <f t="shared" si="4"/>
        <v>#VALUE!</v>
      </c>
      <c r="Y20" s="26" t="e">
        <f t="shared" si="5"/>
        <v>#VALUE!</v>
      </c>
      <c r="Z20" s="26" t="e">
        <f t="shared" si="6"/>
        <v>#VALUE!</v>
      </c>
      <c r="AA20" s="26" t="e">
        <f t="shared" si="7"/>
        <v>#VALUE!</v>
      </c>
      <c r="AB20" s="26" t="e">
        <f>IF(P20&gt;0,IF(SUM($N$16:N20)&gt;0,'Program 1'!Loan_Amount-SUM($N$16:N20),'Program 1'!Loan_Amount),0)</f>
        <v>#VALUE!</v>
      </c>
      <c r="AC20" s="37" t="e">
        <f>AB20*('Step 2 Program Parameters'!$C$3/12)</f>
        <v>#VALUE!</v>
      </c>
    </row>
    <row r="21" spans="1:30" x14ac:dyDescent="0.2">
      <c r="A21" s="27" t="str">
        <f>IF(Values_Entered,A20+1,"")</f>
        <v/>
      </c>
      <c r="B21" s="28" t="str">
        <f t="shared" si="8"/>
        <v/>
      </c>
      <c r="C21" s="29" t="str">
        <f>IF(Pay_Num&lt;&gt;"",I20,"")</f>
        <v/>
      </c>
      <c r="D21" s="29" t="str">
        <f t="shared" si="17"/>
        <v/>
      </c>
      <c r="E21" s="29" t="str">
        <f t="shared" si="18"/>
        <v/>
      </c>
      <c r="F21" s="29" t="str">
        <f t="shared" si="9"/>
        <v/>
      </c>
      <c r="G21" s="29" t="str">
        <f>IF(Pay_Num&lt;&gt;"",IF('Program 1'!Pay_Num&lt;=$J$2,0,Total_Pay-Int),"")</f>
        <v/>
      </c>
      <c r="H21" s="29" t="str">
        <f t="shared" si="19"/>
        <v/>
      </c>
      <c r="I21" s="29" t="str">
        <f t="shared" si="0"/>
        <v/>
      </c>
      <c r="J21" s="30" t="e">
        <f>IF('Program 1'!Beg_Bal&gt;0,E21*($G$3/($G$3+$G$5)),0)</f>
        <v>#VALUE!</v>
      </c>
      <c r="K21" s="30" t="e">
        <f>IF('Program 1'!Beg_Bal&gt;0,E21*($G$5/($G$5+$G$3)),0)</f>
        <v>#VALUE!</v>
      </c>
      <c r="L21" s="30" t="e">
        <f>IF(C21&lt;0,0,IF($M$5&lt;1,($M$5*'Program 1'!C21),$M$5))</f>
        <v>#VALUE!</v>
      </c>
      <c r="M21" s="26"/>
      <c r="N21" s="26"/>
      <c r="O21" s="38">
        <f t="shared" si="10"/>
        <v>0</v>
      </c>
      <c r="P21" s="26" t="e">
        <f t="shared" si="11"/>
        <v>#VALUE!</v>
      </c>
      <c r="Q21" s="26" t="e">
        <f t="shared" si="1"/>
        <v>#VALUE!</v>
      </c>
      <c r="R21" s="31" t="e">
        <f t="shared" si="12"/>
        <v>#VALUE!</v>
      </c>
      <c r="S21" s="31" t="e">
        <f t="shared" si="13"/>
        <v>#VALUE!</v>
      </c>
      <c r="T21" s="31" t="e">
        <f t="shared" si="14"/>
        <v>#VALUE!</v>
      </c>
      <c r="U21" s="31" t="e">
        <f t="shared" si="15"/>
        <v>#VALUE!</v>
      </c>
      <c r="V21" s="26" t="e">
        <f t="shared" si="2"/>
        <v>#VALUE!</v>
      </c>
      <c r="W21" s="26" t="e">
        <f t="shared" si="3"/>
        <v>#VALUE!</v>
      </c>
      <c r="X21" s="26" t="e">
        <f t="shared" si="4"/>
        <v>#VALUE!</v>
      </c>
      <c r="Y21" s="26" t="e">
        <f t="shared" si="5"/>
        <v>#VALUE!</v>
      </c>
      <c r="Z21" s="26" t="e">
        <f t="shared" si="6"/>
        <v>#VALUE!</v>
      </c>
      <c r="AA21" s="26" t="e">
        <f t="shared" si="7"/>
        <v>#VALUE!</v>
      </c>
      <c r="AB21" s="26" t="e">
        <f>IF(P21&gt;0,IF(SUM($N$16:N21)&gt;0,'Program 1'!Loan_Amount-SUM($N$16:N21),'Program 1'!Loan_Amount),0)</f>
        <v>#VALUE!</v>
      </c>
      <c r="AC21" s="37" t="e">
        <f>AB21*('Step 2 Program Parameters'!$C$3/12)</f>
        <v>#VALUE!</v>
      </c>
      <c r="AD21" s="26"/>
    </row>
    <row r="22" spans="1:30" x14ac:dyDescent="0.2">
      <c r="A22" s="27" t="str">
        <f>IF(Values_Entered,A21+1,"")</f>
        <v/>
      </c>
      <c r="B22" s="28" t="str">
        <f t="shared" si="8"/>
        <v/>
      </c>
      <c r="C22" s="29" t="str">
        <f t="shared" si="16"/>
        <v/>
      </c>
      <c r="D22" s="29" t="str">
        <f t="shared" si="17"/>
        <v/>
      </c>
      <c r="E22" s="29" t="str">
        <f t="shared" si="18"/>
        <v/>
      </c>
      <c r="F22" s="29" t="str">
        <f t="shared" si="9"/>
        <v/>
      </c>
      <c r="G22" s="29" t="str">
        <f>IF(Pay_Num&lt;&gt;"",IF('Program 1'!Pay_Num&lt;=$J$2,0,Total_Pay-Int),"")</f>
        <v/>
      </c>
      <c r="H22" s="29" t="str">
        <f t="shared" si="19"/>
        <v/>
      </c>
      <c r="I22" s="29" t="str">
        <f t="shared" si="0"/>
        <v/>
      </c>
      <c r="J22" s="30" t="e">
        <f>IF('Program 1'!Beg_Bal&gt;0,E22*($G$3/($G$3+$G$5)),0)</f>
        <v>#VALUE!</v>
      </c>
      <c r="K22" s="30" t="e">
        <f>IF('Program 1'!Beg_Bal&gt;0,E22*($G$5/($G$5+$G$3)),0)</f>
        <v>#VALUE!</v>
      </c>
      <c r="L22" s="30" t="e">
        <f>IF(C22&lt;0,0,IF($M$5&lt;1,($M$5*'Program 1'!C22),$M$5))</f>
        <v>#VALUE!</v>
      </c>
      <c r="M22" s="26"/>
      <c r="N22" s="26"/>
      <c r="O22" s="38">
        <f t="shared" si="10"/>
        <v>0</v>
      </c>
      <c r="P22" s="26" t="e">
        <f t="shared" si="11"/>
        <v>#VALUE!</v>
      </c>
      <c r="Q22" s="26" t="e">
        <f t="shared" si="1"/>
        <v>#VALUE!</v>
      </c>
      <c r="R22" s="31" t="e">
        <f t="shared" si="12"/>
        <v>#VALUE!</v>
      </c>
      <c r="S22" s="31" t="e">
        <f t="shared" si="13"/>
        <v>#VALUE!</v>
      </c>
      <c r="T22" s="31" t="e">
        <f t="shared" si="14"/>
        <v>#VALUE!</v>
      </c>
      <c r="U22" s="31" t="e">
        <f t="shared" si="15"/>
        <v>#VALUE!</v>
      </c>
      <c r="V22" s="26" t="e">
        <f t="shared" si="2"/>
        <v>#VALUE!</v>
      </c>
      <c r="W22" s="26" t="e">
        <f t="shared" si="3"/>
        <v>#VALUE!</v>
      </c>
      <c r="X22" s="26" t="e">
        <f t="shared" si="4"/>
        <v>#VALUE!</v>
      </c>
      <c r="Y22" s="26" t="e">
        <f t="shared" si="5"/>
        <v>#VALUE!</v>
      </c>
      <c r="Z22" s="26" t="e">
        <f t="shared" si="6"/>
        <v>#VALUE!</v>
      </c>
      <c r="AA22" s="26" t="e">
        <f t="shared" si="7"/>
        <v>#VALUE!</v>
      </c>
      <c r="AB22" s="26" t="e">
        <f>IF(P22&gt;0,IF(SUM($N$16:N22)&gt;0,'Program 1'!Loan_Amount-SUM($N$16:N22),'Program 1'!Loan_Amount),0)</f>
        <v>#VALUE!</v>
      </c>
      <c r="AC22" s="37" t="e">
        <f>AB22*('Step 2 Program Parameters'!$C$3/12)</f>
        <v>#VALUE!</v>
      </c>
      <c r="AD22" s="26"/>
    </row>
    <row r="23" spans="1:30" x14ac:dyDescent="0.2">
      <c r="A23" s="27" t="str">
        <f>IF(Values_Entered,A22+1,"")</f>
        <v/>
      </c>
      <c r="B23" s="28" t="str">
        <f t="shared" si="8"/>
        <v/>
      </c>
      <c r="C23" s="29" t="str">
        <f>IF(Pay_Num&lt;&gt;"",I22,"")</f>
        <v/>
      </c>
      <c r="D23" s="29" t="str">
        <f t="shared" si="17"/>
        <v/>
      </c>
      <c r="E23" s="29" t="str">
        <f t="shared" si="18"/>
        <v/>
      </c>
      <c r="F23" s="29" t="str">
        <f t="shared" si="9"/>
        <v/>
      </c>
      <c r="G23" s="29" t="str">
        <f>IF(Pay_Num&lt;&gt;"",IF('Program 1'!Pay_Num&lt;=$J$2,0,Total_Pay-Int),"")</f>
        <v/>
      </c>
      <c r="H23" s="29" t="str">
        <f t="shared" si="19"/>
        <v/>
      </c>
      <c r="I23" s="29" t="str">
        <f t="shared" si="0"/>
        <v/>
      </c>
      <c r="J23" s="30" t="e">
        <f>IF('Program 1'!Beg_Bal&gt;0,E23*($G$3/($G$3+$G$5)),0)</f>
        <v>#VALUE!</v>
      </c>
      <c r="K23" s="30" t="e">
        <f>IF('Program 1'!Beg_Bal&gt;0,E23*($G$5/($G$5+$G$3)),0)</f>
        <v>#VALUE!</v>
      </c>
      <c r="L23" s="30" t="e">
        <f>IF(C23&lt;0,0,IF($M$5&lt;1,($M$5*'Program 1'!C23),$M$5))</f>
        <v>#VALUE!</v>
      </c>
      <c r="M23" s="26"/>
      <c r="N23" s="26"/>
      <c r="O23" s="38">
        <f t="shared" si="10"/>
        <v>0</v>
      </c>
      <c r="P23" s="26" t="e">
        <f t="shared" si="11"/>
        <v>#VALUE!</v>
      </c>
      <c r="Q23" s="26" t="e">
        <f t="shared" si="1"/>
        <v>#VALUE!</v>
      </c>
      <c r="R23" s="31" t="e">
        <f t="shared" si="12"/>
        <v>#VALUE!</v>
      </c>
      <c r="S23" s="31" t="e">
        <f t="shared" si="13"/>
        <v>#VALUE!</v>
      </c>
      <c r="T23" s="31" t="e">
        <f t="shared" si="14"/>
        <v>#VALUE!</v>
      </c>
      <c r="U23" s="31" t="e">
        <f t="shared" si="15"/>
        <v>#VALUE!</v>
      </c>
      <c r="V23" s="26" t="e">
        <f t="shared" si="2"/>
        <v>#VALUE!</v>
      </c>
      <c r="W23" s="26" t="e">
        <f t="shared" si="3"/>
        <v>#VALUE!</v>
      </c>
      <c r="X23" s="26" t="e">
        <f t="shared" si="4"/>
        <v>#VALUE!</v>
      </c>
      <c r="Y23" s="26" t="e">
        <f t="shared" si="5"/>
        <v>#VALUE!</v>
      </c>
      <c r="Z23" s="26" t="e">
        <f t="shared" si="6"/>
        <v>#VALUE!</v>
      </c>
      <c r="AA23" s="26" t="e">
        <f t="shared" si="7"/>
        <v>#VALUE!</v>
      </c>
      <c r="AB23" s="26" t="e">
        <f>IF(P23&gt;0,IF(SUM($N$16:N23)&gt;0,'Program 1'!Loan_Amount-SUM($N$16:N23),'Program 1'!Loan_Amount),0)</f>
        <v>#VALUE!</v>
      </c>
      <c r="AC23" s="37" t="e">
        <f>AB23*('Step 2 Program Parameters'!$C$3/12)</f>
        <v>#VALUE!</v>
      </c>
      <c r="AD23" s="26"/>
    </row>
    <row r="24" spans="1:30" ht="16.5" customHeight="1" x14ac:dyDescent="0.2">
      <c r="A24" s="27" t="str">
        <f>IF(Values_Entered,A23+1,"")</f>
        <v/>
      </c>
      <c r="B24" s="28" t="str">
        <f t="shared" si="8"/>
        <v/>
      </c>
      <c r="C24" s="29" t="str">
        <f t="shared" si="16"/>
        <v/>
      </c>
      <c r="D24" s="29" t="str">
        <f t="shared" si="17"/>
        <v/>
      </c>
      <c r="E24" s="29" t="str">
        <f t="shared" si="18"/>
        <v/>
      </c>
      <c r="F24" s="29" t="str">
        <f t="shared" si="9"/>
        <v/>
      </c>
      <c r="G24" s="29" t="str">
        <f>IF(Pay_Num&lt;&gt;"",IF('Program 1'!Pay_Num&lt;=$J$2,0,Total_Pay-Int),"")</f>
        <v/>
      </c>
      <c r="H24" s="29" t="str">
        <f t="shared" si="19"/>
        <v/>
      </c>
      <c r="I24" s="29" t="str">
        <f t="shared" si="0"/>
        <v/>
      </c>
      <c r="J24" s="30" t="e">
        <f>IF('Program 1'!Beg_Bal&gt;0,E24*($G$3/($G$3+$G$5)),0)</f>
        <v>#VALUE!</v>
      </c>
      <c r="K24" s="30" t="e">
        <f>IF('Program 1'!Beg_Bal&gt;0,E24*($G$5/($G$5+$G$3)),0)</f>
        <v>#VALUE!</v>
      </c>
      <c r="L24" s="30" t="e">
        <f>IF(C24&lt;0,0,IF($M$5&lt;1,($M$5*'Program 1'!C24),$M$5))</f>
        <v>#VALUE!</v>
      </c>
      <c r="M24" s="26"/>
      <c r="N24" s="26"/>
      <c r="O24" s="38">
        <f t="shared" si="10"/>
        <v>0</v>
      </c>
      <c r="P24" s="26" t="e">
        <f t="shared" si="11"/>
        <v>#VALUE!</v>
      </c>
      <c r="Q24" s="26" t="e">
        <f t="shared" si="1"/>
        <v>#VALUE!</v>
      </c>
      <c r="R24" s="31" t="e">
        <f t="shared" si="12"/>
        <v>#VALUE!</v>
      </c>
      <c r="S24" s="31" t="e">
        <f t="shared" si="13"/>
        <v>#VALUE!</v>
      </c>
      <c r="T24" s="31" t="e">
        <f t="shared" si="14"/>
        <v>#VALUE!</v>
      </c>
      <c r="U24" s="31" t="e">
        <f t="shared" si="15"/>
        <v>#VALUE!</v>
      </c>
      <c r="V24" s="26" t="e">
        <f t="shared" si="2"/>
        <v>#VALUE!</v>
      </c>
      <c r="W24" s="26" t="e">
        <f t="shared" si="3"/>
        <v>#VALUE!</v>
      </c>
      <c r="X24" s="26" t="e">
        <f t="shared" si="4"/>
        <v>#VALUE!</v>
      </c>
      <c r="Y24" s="26" t="e">
        <f t="shared" si="5"/>
        <v>#VALUE!</v>
      </c>
      <c r="Z24" s="26" t="e">
        <f t="shared" si="6"/>
        <v>#VALUE!</v>
      </c>
      <c r="AA24" s="26" t="e">
        <f t="shared" si="7"/>
        <v>#VALUE!</v>
      </c>
      <c r="AB24" s="26" t="e">
        <f>IF(P24&gt;0,IF(SUM($N$16:N24)&gt;0,'Program 1'!Loan_Amount-SUM($N$16:N24),'Program 1'!Loan_Amount),0)</f>
        <v>#VALUE!</v>
      </c>
      <c r="AC24" s="37" t="e">
        <f>AB24*('Step 2 Program Parameters'!$C$3/12)</f>
        <v>#VALUE!</v>
      </c>
      <c r="AD24" s="26"/>
    </row>
    <row r="25" spans="1:30" x14ac:dyDescent="0.2">
      <c r="A25" s="27" t="str">
        <f>IF(Values_Entered,A24+1,"")</f>
        <v/>
      </c>
      <c r="B25" s="28" t="str">
        <f t="shared" si="8"/>
        <v/>
      </c>
      <c r="C25" s="29" t="str">
        <f t="shared" si="16"/>
        <v/>
      </c>
      <c r="D25" s="29" t="str">
        <f t="shared" si="17"/>
        <v/>
      </c>
      <c r="E25" s="29" t="str">
        <f t="shared" si="18"/>
        <v/>
      </c>
      <c r="F25" s="29" t="str">
        <f t="shared" si="9"/>
        <v/>
      </c>
      <c r="G25" s="29" t="str">
        <f>IF(Pay_Num&lt;&gt;"",IF('Program 1'!Pay_Num&lt;=$J$2,0,Total_Pay-Int),"")</f>
        <v/>
      </c>
      <c r="H25" s="29" t="str">
        <f t="shared" si="19"/>
        <v/>
      </c>
      <c r="I25" s="29" t="str">
        <f t="shared" si="0"/>
        <v/>
      </c>
      <c r="J25" s="30" t="e">
        <f>IF('Program 1'!Beg_Bal&gt;0,E25*($G$3/($G$3+$G$5)),0)</f>
        <v>#VALUE!</v>
      </c>
      <c r="K25" s="30" t="e">
        <f>IF('Program 1'!Beg_Bal&gt;0,E25*($G$5/($G$5+$G$3)),0)</f>
        <v>#VALUE!</v>
      </c>
      <c r="L25" s="30" t="e">
        <f>IF(C25&lt;0,0,IF($M$5&lt;1,($M$5*'Program 1'!C25),$M$5))</f>
        <v>#VALUE!</v>
      </c>
      <c r="M25" s="26"/>
      <c r="N25" s="26"/>
      <c r="O25" s="38">
        <f t="shared" si="10"/>
        <v>0</v>
      </c>
      <c r="P25" s="26" t="e">
        <f t="shared" si="11"/>
        <v>#VALUE!</v>
      </c>
      <c r="Q25" s="26" t="e">
        <f t="shared" si="1"/>
        <v>#VALUE!</v>
      </c>
      <c r="R25" s="31" t="e">
        <f t="shared" si="12"/>
        <v>#VALUE!</v>
      </c>
      <c r="S25" s="31" t="e">
        <f t="shared" si="13"/>
        <v>#VALUE!</v>
      </c>
      <c r="T25" s="31" t="e">
        <f t="shared" si="14"/>
        <v>#VALUE!</v>
      </c>
      <c r="U25" s="31" t="e">
        <f t="shared" si="15"/>
        <v>#VALUE!</v>
      </c>
      <c r="V25" s="26" t="e">
        <f t="shared" si="2"/>
        <v>#VALUE!</v>
      </c>
      <c r="W25" s="26" t="e">
        <f t="shared" si="3"/>
        <v>#VALUE!</v>
      </c>
      <c r="X25" s="26" t="e">
        <f t="shared" si="4"/>
        <v>#VALUE!</v>
      </c>
      <c r="Y25" s="26" t="e">
        <f t="shared" si="5"/>
        <v>#VALUE!</v>
      </c>
      <c r="Z25" s="26" t="e">
        <f t="shared" si="6"/>
        <v>#VALUE!</v>
      </c>
      <c r="AA25" s="26" t="e">
        <f t="shared" si="7"/>
        <v>#VALUE!</v>
      </c>
      <c r="AB25" s="26" t="e">
        <f>IF(P25&gt;0,IF(SUM($N$16:N25)&gt;0,'Program 1'!Loan_Amount-SUM($N$16:N25),'Program 1'!Loan_Amount),0)</f>
        <v>#VALUE!</v>
      </c>
      <c r="AC25" s="37" t="e">
        <f>AB25*('Step 2 Program Parameters'!$C$3/12)</f>
        <v>#VALUE!</v>
      </c>
      <c r="AD25" s="26"/>
    </row>
    <row r="26" spans="1:30" x14ac:dyDescent="0.2">
      <c r="A26" s="27" t="str">
        <f>IF(Values_Entered,A25+1,"")</f>
        <v/>
      </c>
      <c r="B26" s="28" t="str">
        <f t="shared" si="8"/>
        <v/>
      </c>
      <c r="C26" s="29" t="str">
        <f t="shared" si="16"/>
        <v/>
      </c>
      <c r="D26" s="29" t="str">
        <f t="shared" si="17"/>
        <v/>
      </c>
      <c r="E26" s="29" t="str">
        <f t="shared" si="18"/>
        <v/>
      </c>
      <c r="F26" s="29" t="str">
        <f t="shared" si="9"/>
        <v/>
      </c>
      <c r="G26" s="29" t="str">
        <f>IF(Pay_Num&lt;&gt;"",IF('Program 1'!Pay_Num&lt;=$J$2,0,Total_Pay-Int),"")</f>
        <v/>
      </c>
      <c r="H26" s="29" t="str">
        <f t="shared" si="19"/>
        <v/>
      </c>
      <c r="I26" s="29" t="str">
        <f t="shared" si="0"/>
        <v/>
      </c>
      <c r="J26" s="30" t="e">
        <f>IF('Program 1'!Beg_Bal&gt;0,E26*($G$3/($G$3+$G$5)),0)</f>
        <v>#VALUE!</v>
      </c>
      <c r="K26" s="30" t="e">
        <f>IF('Program 1'!Beg_Bal&gt;0,E26*($G$5/($G$5+$G$3)),0)</f>
        <v>#VALUE!</v>
      </c>
      <c r="L26" s="30" t="e">
        <f>IF(C26&lt;0,0,IF($M$5&lt;1,($M$5*'Program 1'!C26),$M$5))</f>
        <v>#VALUE!</v>
      </c>
      <c r="M26" s="26"/>
      <c r="N26" s="26"/>
      <c r="O26" s="38">
        <f t="shared" si="10"/>
        <v>0</v>
      </c>
      <c r="P26" s="26" t="e">
        <f t="shared" si="11"/>
        <v>#VALUE!</v>
      </c>
      <c r="Q26" s="26" t="e">
        <f t="shared" si="1"/>
        <v>#VALUE!</v>
      </c>
      <c r="R26" s="31" t="e">
        <f t="shared" si="12"/>
        <v>#VALUE!</v>
      </c>
      <c r="S26" s="31" t="e">
        <f t="shared" si="13"/>
        <v>#VALUE!</v>
      </c>
      <c r="T26" s="31" t="e">
        <f t="shared" si="14"/>
        <v>#VALUE!</v>
      </c>
      <c r="U26" s="31" t="e">
        <f t="shared" si="15"/>
        <v>#VALUE!</v>
      </c>
      <c r="V26" s="26" t="e">
        <f t="shared" si="2"/>
        <v>#VALUE!</v>
      </c>
      <c r="W26" s="26" t="e">
        <f t="shared" si="3"/>
        <v>#VALUE!</v>
      </c>
      <c r="X26" s="26" t="e">
        <f t="shared" si="4"/>
        <v>#VALUE!</v>
      </c>
      <c r="Y26" s="26" t="e">
        <f t="shared" si="5"/>
        <v>#VALUE!</v>
      </c>
      <c r="Z26" s="26" t="e">
        <f t="shared" si="6"/>
        <v>#VALUE!</v>
      </c>
      <c r="AA26" s="26" t="e">
        <f t="shared" si="7"/>
        <v>#VALUE!</v>
      </c>
      <c r="AB26" s="26" t="e">
        <f>IF(P26&gt;0,IF(SUM($N$16:N26)&gt;0,'Program 1'!Loan_Amount-SUM($N$16:N26),'Program 1'!Loan_Amount),0)</f>
        <v>#VALUE!</v>
      </c>
      <c r="AC26" s="37" t="e">
        <f>AB26*('Step 2 Program Parameters'!$C$3/12)</f>
        <v>#VALUE!</v>
      </c>
      <c r="AD26" s="26"/>
    </row>
    <row r="27" spans="1:30" x14ac:dyDescent="0.2">
      <c r="A27" s="27" t="str">
        <f>IF(Values_Entered,A26+1,"")</f>
        <v/>
      </c>
      <c r="B27" s="28" t="str">
        <f t="shared" si="8"/>
        <v/>
      </c>
      <c r="C27" s="29" t="str">
        <f>IF(Pay_Num&lt;&gt;"",I26,"")</f>
        <v/>
      </c>
      <c r="D27" s="29" t="str">
        <f t="shared" si="17"/>
        <v/>
      </c>
      <c r="E27" s="29" t="str">
        <f t="shared" si="18"/>
        <v/>
      </c>
      <c r="F27" s="29" t="str">
        <f t="shared" si="9"/>
        <v/>
      </c>
      <c r="G27" s="29" t="str">
        <f>IF(Pay_Num&lt;&gt;"",IF('Program 1'!Pay_Num&lt;=$J$2,0,Total_Pay-Int),"")</f>
        <v/>
      </c>
      <c r="H27" s="29" t="str">
        <f t="shared" si="19"/>
        <v/>
      </c>
      <c r="I27" s="29" t="str">
        <f t="shared" si="0"/>
        <v/>
      </c>
      <c r="J27" s="30" t="e">
        <f>IF('Program 1'!Beg_Bal&gt;0,E27*($G$3/($G$3+$G$5)),0)</f>
        <v>#VALUE!</v>
      </c>
      <c r="K27" s="30" t="e">
        <f>IF('Program 1'!Beg_Bal&gt;0,E27*($G$5/($G$5+$G$3)),0)</f>
        <v>#VALUE!</v>
      </c>
      <c r="L27" s="30" t="e">
        <f>IF(C27&lt;0,0,IF($M$5&lt;1,($M$5*'Program 1'!C27),$M$5))</f>
        <v>#VALUE!</v>
      </c>
      <c r="M27" s="26"/>
      <c r="N27" s="26"/>
      <c r="O27" s="38">
        <f t="shared" si="10"/>
        <v>0</v>
      </c>
      <c r="P27" s="26" t="e">
        <f t="shared" si="11"/>
        <v>#VALUE!</v>
      </c>
      <c r="Q27" s="26" t="e">
        <f t="shared" si="1"/>
        <v>#VALUE!</v>
      </c>
      <c r="R27" s="31" t="e">
        <f t="shared" si="12"/>
        <v>#VALUE!</v>
      </c>
      <c r="S27" s="31" t="e">
        <f t="shared" si="13"/>
        <v>#VALUE!</v>
      </c>
      <c r="T27" s="31" t="e">
        <f t="shared" si="14"/>
        <v>#VALUE!</v>
      </c>
      <c r="U27" s="31" t="e">
        <f t="shared" si="15"/>
        <v>#VALUE!</v>
      </c>
      <c r="V27" s="26" t="e">
        <f t="shared" si="2"/>
        <v>#VALUE!</v>
      </c>
      <c r="W27" s="26" t="e">
        <f t="shared" si="3"/>
        <v>#VALUE!</v>
      </c>
      <c r="X27" s="26" t="e">
        <f t="shared" si="4"/>
        <v>#VALUE!</v>
      </c>
      <c r="Y27" s="26" t="e">
        <f t="shared" si="5"/>
        <v>#VALUE!</v>
      </c>
      <c r="Z27" s="26" t="e">
        <f t="shared" si="6"/>
        <v>#VALUE!</v>
      </c>
      <c r="AA27" s="26" t="e">
        <f t="shared" si="7"/>
        <v>#VALUE!</v>
      </c>
      <c r="AB27" s="26" t="e">
        <f>IF(P27&gt;0,IF(SUM($N$16:N27)&gt;0,'Program 1'!Loan_Amount-SUM($N$16:N27),'Program 1'!Loan_Amount),0)</f>
        <v>#VALUE!</v>
      </c>
      <c r="AC27" s="37" t="e">
        <f>AB27*('Step 2 Program Parameters'!$C$3/12)</f>
        <v>#VALUE!</v>
      </c>
      <c r="AD27" s="26"/>
    </row>
    <row r="28" spans="1:30" x14ac:dyDescent="0.2">
      <c r="A28" s="27" t="str">
        <f>IF(Values_Entered,A27+1,"")</f>
        <v/>
      </c>
      <c r="B28" s="28" t="str">
        <f t="shared" si="8"/>
        <v/>
      </c>
      <c r="C28" s="29" t="str">
        <f t="shared" si="16"/>
        <v/>
      </c>
      <c r="D28" s="29" t="str">
        <f t="shared" si="17"/>
        <v/>
      </c>
      <c r="E28" s="29" t="str">
        <f t="shared" si="18"/>
        <v/>
      </c>
      <c r="F28" s="29" t="str">
        <f t="shared" si="9"/>
        <v/>
      </c>
      <c r="G28" s="29" t="str">
        <f>IF(Pay_Num&lt;&gt;"",IF('Program 1'!Pay_Num&lt;=$J$2,0,Total_Pay-Int),"")</f>
        <v/>
      </c>
      <c r="H28" s="29" t="str">
        <f t="shared" si="19"/>
        <v/>
      </c>
      <c r="I28" s="29" t="str">
        <f t="shared" si="0"/>
        <v/>
      </c>
      <c r="J28" s="30" t="e">
        <f>IF('Program 1'!Beg_Bal&gt;0,E28*($G$3/($G$3+$G$5)),0)</f>
        <v>#VALUE!</v>
      </c>
      <c r="K28" s="30" t="e">
        <f>IF('Program 1'!Beg_Bal&gt;0,E28*($G$5/($G$5+$G$3)),0)</f>
        <v>#VALUE!</v>
      </c>
      <c r="L28" s="30" t="e">
        <f>IF(C28&lt;0,0,IF($M$5&lt;1,($M$5*'Program 1'!C28),$M$5))</f>
        <v>#VALUE!</v>
      </c>
      <c r="M28" s="26"/>
      <c r="N28" s="26"/>
      <c r="O28" s="38">
        <f t="shared" si="10"/>
        <v>0</v>
      </c>
      <c r="P28" s="26" t="e">
        <f t="shared" si="11"/>
        <v>#VALUE!</v>
      </c>
      <c r="Q28" s="26" t="e">
        <f t="shared" si="1"/>
        <v>#VALUE!</v>
      </c>
      <c r="R28" s="31" t="e">
        <f t="shared" si="12"/>
        <v>#VALUE!</v>
      </c>
      <c r="S28" s="31" t="e">
        <f t="shared" si="13"/>
        <v>#VALUE!</v>
      </c>
      <c r="T28" s="31" t="e">
        <f t="shared" si="14"/>
        <v>#VALUE!</v>
      </c>
      <c r="U28" s="31" t="e">
        <f t="shared" si="15"/>
        <v>#VALUE!</v>
      </c>
      <c r="V28" s="26" t="e">
        <f t="shared" si="2"/>
        <v>#VALUE!</v>
      </c>
      <c r="W28" s="26" t="e">
        <f t="shared" si="3"/>
        <v>#VALUE!</v>
      </c>
      <c r="X28" s="26" t="e">
        <f t="shared" si="4"/>
        <v>#VALUE!</v>
      </c>
      <c r="Y28" s="26" t="e">
        <f t="shared" si="5"/>
        <v>#VALUE!</v>
      </c>
      <c r="Z28" s="26" t="e">
        <f t="shared" si="6"/>
        <v>#VALUE!</v>
      </c>
      <c r="AA28" s="26" t="e">
        <f t="shared" si="7"/>
        <v>#VALUE!</v>
      </c>
      <c r="AB28" s="26" t="e">
        <f>IF(P28&gt;0,IF(SUM($N$16:N28)&gt;0,'Program 1'!Loan_Amount-SUM($N$16:N28),'Program 1'!Loan_Amount),0)</f>
        <v>#VALUE!</v>
      </c>
      <c r="AC28" s="37" t="e">
        <f>AB28*('Step 2 Program Parameters'!$C$3/12)</f>
        <v>#VALUE!</v>
      </c>
      <c r="AD28" s="26"/>
    </row>
    <row r="29" spans="1:30" x14ac:dyDescent="0.2">
      <c r="A29" s="27" t="str">
        <f>IF(Values_Entered,A28+1,"")</f>
        <v/>
      </c>
      <c r="B29" s="28" t="str">
        <f t="shared" si="8"/>
        <v/>
      </c>
      <c r="C29" s="29" t="str">
        <f t="shared" si="16"/>
        <v/>
      </c>
      <c r="D29" s="29" t="str">
        <f t="shared" si="17"/>
        <v/>
      </c>
      <c r="E29" s="29" t="str">
        <f t="shared" si="18"/>
        <v/>
      </c>
      <c r="F29" s="29" t="str">
        <f t="shared" si="9"/>
        <v/>
      </c>
      <c r="G29" s="29" t="str">
        <f>IF(Pay_Num&lt;&gt;"",IF('Program 1'!Pay_Num&lt;=$J$2,0,Total_Pay-Int),"")</f>
        <v/>
      </c>
      <c r="H29" s="29" t="str">
        <f t="shared" si="19"/>
        <v/>
      </c>
      <c r="I29" s="29" t="str">
        <f t="shared" si="0"/>
        <v/>
      </c>
      <c r="J29" s="30" t="e">
        <f>IF('Program 1'!Beg_Bal&gt;0,E29*($G$3/($G$3+$G$5)),0)</f>
        <v>#VALUE!</v>
      </c>
      <c r="K29" s="30" t="e">
        <f>IF('Program 1'!Beg_Bal&gt;0,E29*($G$5/($G$5+$G$3)),0)</f>
        <v>#VALUE!</v>
      </c>
      <c r="L29" s="30" t="e">
        <f>IF(C29&lt;0,0,IF($M$5&lt;1,($M$5*'Program 1'!C29),$M$5))</f>
        <v>#VALUE!</v>
      </c>
      <c r="M29" s="26"/>
      <c r="N29" s="26"/>
      <c r="O29" s="38">
        <f t="shared" si="10"/>
        <v>0</v>
      </c>
      <c r="P29" s="26" t="e">
        <f t="shared" si="11"/>
        <v>#VALUE!</v>
      </c>
      <c r="Q29" s="26" t="e">
        <f t="shared" si="1"/>
        <v>#VALUE!</v>
      </c>
      <c r="R29" s="31" t="e">
        <f t="shared" si="12"/>
        <v>#VALUE!</v>
      </c>
      <c r="S29" s="31" t="e">
        <f t="shared" si="13"/>
        <v>#VALUE!</v>
      </c>
      <c r="T29" s="31" t="e">
        <f t="shared" si="14"/>
        <v>#VALUE!</v>
      </c>
      <c r="U29" s="31" t="e">
        <f t="shared" si="15"/>
        <v>#VALUE!</v>
      </c>
      <c r="V29" s="26" t="e">
        <f t="shared" si="2"/>
        <v>#VALUE!</v>
      </c>
      <c r="W29" s="26" t="e">
        <f t="shared" si="3"/>
        <v>#VALUE!</v>
      </c>
      <c r="X29" s="26" t="e">
        <f t="shared" si="4"/>
        <v>#VALUE!</v>
      </c>
      <c r="Y29" s="26" t="e">
        <f t="shared" si="5"/>
        <v>#VALUE!</v>
      </c>
      <c r="Z29" s="26" t="e">
        <f t="shared" si="6"/>
        <v>#VALUE!</v>
      </c>
      <c r="AA29" s="26" t="e">
        <f t="shared" si="7"/>
        <v>#VALUE!</v>
      </c>
      <c r="AB29" s="26" t="e">
        <f>IF(P29&gt;0,IF(SUM($N$16:N29)&gt;0,'Program 1'!Loan_Amount-SUM($N$16:N29),'Program 1'!Loan_Amount),0)</f>
        <v>#VALUE!</v>
      </c>
      <c r="AC29" s="37" t="e">
        <f>AB29*('Step 2 Program Parameters'!$C$3/12)</f>
        <v>#VALUE!</v>
      </c>
      <c r="AD29" s="26"/>
    </row>
    <row r="30" spans="1:30" x14ac:dyDescent="0.2">
      <c r="A30" s="27" t="str">
        <f>IF(Values_Entered,A29+1,"")</f>
        <v/>
      </c>
      <c r="B30" s="28" t="str">
        <f t="shared" si="8"/>
        <v/>
      </c>
      <c r="C30" s="29" t="str">
        <f t="shared" si="16"/>
        <v/>
      </c>
      <c r="D30" s="29" t="str">
        <f t="shared" si="17"/>
        <v/>
      </c>
      <c r="E30" s="29" t="str">
        <f t="shared" si="18"/>
        <v/>
      </c>
      <c r="F30" s="29" t="str">
        <f t="shared" si="9"/>
        <v/>
      </c>
      <c r="G30" s="29" t="str">
        <f>IF(Pay_Num&lt;&gt;"",IF('Program 1'!Pay_Num&lt;=$J$2,0,Total_Pay-Int),"")</f>
        <v/>
      </c>
      <c r="H30" s="29" t="str">
        <f t="shared" si="19"/>
        <v/>
      </c>
      <c r="I30" s="29" t="str">
        <f t="shared" si="0"/>
        <v/>
      </c>
      <c r="J30" s="30" t="e">
        <f>IF('Program 1'!Beg_Bal&gt;0,E30*($G$3/($G$3+$G$5)),0)</f>
        <v>#VALUE!</v>
      </c>
      <c r="K30" s="30" t="e">
        <f>IF('Program 1'!Beg_Bal&gt;0,E30*($G$5/($G$5+$G$3)),0)</f>
        <v>#VALUE!</v>
      </c>
      <c r="L30" s="30" t="e">
        <f>IF(C30&lt;0,0,IF($M$5&lt;1,($M$5*'Program 1'!C30),$M$5))</f>
        <v>#VALUE!</v>
      </c>
      <c r="M30" s="26"/>
      <c r="N30" s="26"/>
      <c r="O30" s="38">
        <f t="shared" si="10"/>
        <v>0</v>
      </c>
      <c r="P30" s="26" t="e">
        <f t="shared" si="11"/>
        <v>#VALUE!</v>
      </c>
      <c r="Q30" s="26" t="e">
        <f t="shared" si="1"/>
        <v>#VALUE!</v>
      </c>
      <c r="R30" s="31" t="e">
        <f t="shared" si="12"/>
        <v>#VALUE!</v>
      </c>
      <c r="S30" s="31" t="e">
        <f t="shared" si="13"/>
        <v>#VALUE!</v>
      </c>
      <c r="T30" s="31" t="e">
        <f t="shared" si="14"/>
        <v>#VALUE!</v>
      </c>
      <c r="U30" s="31" t="e">
        <f t="shared" si="15"/>
        <v>#VALUE!</v>
      </c>
      <c r="V30" s="26" t="e">
        <f t="shared" si="2"/>
        <v>#VALUE!</v>
      </c>
      <c r="W30" s="26" t="e">
        <f t="shared" si="3"/>
        <v>#VALUE!</v>
      </c>
      <c r="X30" s="26" t="e">
        <f t="shared" si="4"/>
        <v>#VALUE!</v>
      </c>
      <c r="Y30" s="26" t="e">
        <f t="shared" si="5"/>
        <v>#VALUE!</v>
      </c>
      <c r="Z30" s="26" t="e">
        <f t="shared" si="6"/>
        <v>#VALUE!</v>
      </c>
      <c r="AA30" s="26" t="e">
        <f t="shared" si="7"/>
        <v>#VALUE!</v>
      </c>
      <c r="AB30" s="26" t="e">
        <f>IF(P30&gt;0,IF(SUM($N$16:N30)&gt;0,'Program 1'!Loan_Amount-SUM($N$16:N30),'Program 1'!Loan_Amount),0)</f>
        <v>#VALUE!</v>
      </c>
      <c r="AC30" s="37" t="e">
        <f>AB30*('Step 2 Program Parameters'!$C$3/12)</f>
        <v>#VALUE!</v>
      </c>
      <c r="AD30" s="26"/>
    </row>
    <row r="31" spans="1:30" x14ac:dyDescent="0.2">
      <c r="A31" s="27" t="str">
        <f>IF(Values_Entered,A30+1,"")</f>
        <v/>
      </c>
      <c r="B31" s="28" t="str">
        <f t="shared" si="8"/>
        <v/>
      </c>
      <c r="C31" s="29" t="str">
        <f t="shared" si="16"/>
        <v/>
      </c>
      <c r="D31" s="29" t="str">
        <f t="shared" si="17"/>
        <v/>
      </c>
      <c r="E31" s="29" t="str">
        <f t="shared" si="18"/>
        <v/>
      </c>
      <c r="F31" s="29" t="str">
        <f t="shared" si="9"/>
        <v/>
      </c>
      <c r="G31" s="29" t="str">
        <f>IF(Pay_Num&lt;&gt;"",IF('Program 1'!Pay_Num&lt;=$J$2,0,Total_Pay-Int),"")</f>
        <v/>
      </c>
      <c r="H31" s="29" t="str">
        <f t="shared" si="19"/>
        <v/>
      </c>
      <c r="I31" s="29" t="str">
        <f t="shared" si="0"/>
        <v/>
      </c>
      <c r="J31" s="30" t="e">
        <f>IF('Program 1'!Beg_Bal&gt;0,E31*($G$3/($G$3+$G$5)),0)</f>
        <v>#VALUE!</v>
      </c>
      <c r="K31" s="30" t="e">
        <f>IF('Program 1'!Beg_Bal&gt;0,E31*($G$5/($G$5+$G$3)),0)</f>
        <v>#VALUE!</v>
      </c>
      <c r="L31" s="30" t="e">
        <f>IF(C31&lt;0,0,IF($M$5&lt;1,($M$5*'Program 1'!C31),$M$5))</f>
        <v>#VALUE!</v>
      </c>
      <c r="M31" s="26"/>
      <c r="N31" s="26"/>
      <c r="O31" s="38">
        <f t="shared" si="10"/>
        <v>0</v>
      </c>
      <c r="P31" s="26" t="e">
        <f t="shared" si="11"/>
        <v>#VALUE!</v>
      </c>
      <c r="Q31" s="26" t="e">
        <f t="shared" si="1"/>
        <v>#VALUE!</v>
      </c>
      <c r="R31" s="31" t="e">
        <f t="shared" si="12"/>
        <v>#VALUE!</v>
      </c>
      <c r="S31" s="31" t="e">
        <f t="shared" si="13"/>
        <v>#VALUE!</v>
      </c>
      <c r="T31" s="31" t="e">
        <f t="shared" si="14"/>
        <v>#VALUE!</v>
      </c>
      <c r="U31" s="31" t="e">
        <f t="shared" si="15"/>
        <v>#VALUE!</v>
      </c>
      <c r="V31" s="26" t="e">
        <f t="shared" si="2"/>
        <v>#VALUE!</v>
      </c>
      <c r="W31" s="26" t="e">
        <f t="shared" si="3"/>
        <v>#VALUE!</v>
      </c>
      <c r="X31" s="26" t="e">
        <f t="shared" si="4"/>
        <v>#VALUE!</v>
      </c>
      <c r="Y31" s="26" t="e">
        <f t="shared" si="5"/>
        <v>#VALUE!</v>
      </c>
      <c r="Z31" s="26" t="e">
        <f t="shared" si="6"/>
        <v>#VALUE!</v>
      </c>
      <c r="AA31" s="26" t="e">
        <f t="shared" si="7"/>
        <v>#VALUE!</v>
      </c>
      <c r="AB31" s="26" t="e">
        <f>IF(P31&gt;0,IF(SUM($N$16:N31)&gt;0,'Program 1'!Loan_Amount-SUM($N$16:N31),'Program 1'!Loan_Amount),0)</f>
        <v>#VALUE!</v>
      </c>
      <c r="AC31" s="37" t="e">
        <f>AB31*('Step 2 Program Parameters'!$C$3/12)</f>
        <v>#VALUE!</v>
      </c>
      <c r="AD31" s="26"/>
    </row>
    <row r="32" spans="1:30" x14ac:dyDescent="0.2">
      <c r="A32" s="27" t="str">
        <f>IF(Values_Entered,A31+1,"")</f>
        <v/>
      </c>
      <c r="B32" s="28" t="str">
        <f t="shared" si="8"/>
        <v/>
      </c>
      <c r="C32" s="29" t="str">
        <f t="shared" si="16"/>
        <v/>
      </c>
      <c r="D32" s="29" t="str">
        <f t="shared" si="17"/>
        <v/>
      </c>
      <c r="E32" s="29" t="str">
        <f t="shared" si="18"/>
        <v/>
      </c>
      <c r="F32" s="29" t="str">
        <f t="shared" si="9"/>
        <v/>
      </c>
      <c r="G32" s="29" t="str">
        <f>IF(Pay_Num&lt;&gt;"",IF('Program 1'!Pay_Num&lt;=$J$2,0,Total_Pay-Int),"")</f>
        <v/>
      </c>
      <c r="H32" s="29" t="str">
        <f t="shared" si="19"/>
        <v/>
      </c>
      <c r="I32" s="29" t="str">
        <f t="shared" si="0"/>
        <v/>
      </c>
      <c r="J32" s="30" t="e">
        <f>IF('Program 1'!Beg_Bal&gt;0,E32*($G$3/($G$3+$G$5)),0)</f>
        <v>#VALUE!</v>
      </c>
      <c r="K32" s="30" t="e">
        <f>IF('Program 1'!Beg_Bal&gt;0,E32*($G$5/($G$5+$G$3)),0)</f>
        <v>#VALUE!</v>
      </c>
      <c r="L32" s="30" t="e">
        <f>IF(C32&lt;0,0,IF($M$5&lt;1,($M$5*'Program 1'!C32),$M$5))</f>
        <v>#VALUE!</v>
      </c>
      <c r="M32" s="26"/>
      <c r="N32" s="26"/>
      <c r="O32" s="38">
        <f t="shared" si="10"/>
        <v>0</v>
      </c>
      <c r="P32" s="26" t="e">
        <f t="shared" si="11"/>
        <v>#VALUE!</v>
      </c>
      <c r="Q32" s="26" t="e">
        <f t="shared" si="1"/>
        <v>#VALUE!</v>
      </c>
      <c r="R32" s="31" t="e">
        <f t="shared" si="12"/>
        <v>#VALUE!</v>
      </c>
      <c r="S32" s="31" t="e">
        <f t="shared" si="13"/>
        <v>#VALUE!</v>
      </c>
      <c r="T32" s="31" t="e">
        <f t="shared" si="14"/>
        <v>#VALUE!</v>
      </c>
      <c r="U32" s="31" t="e">
        <f t="shared" si="15"/>
        <v>#VALUE!</v>
      </c>
      <c r="V32" s="26" t="e">
        <f t="shared" si="2"/>
        <v>#VALUE!</v>
      </c>
      <c r="W32" s="26" t="e">
        <f t="shared" si="3"/>
        <v>#VALUE!</v>
      </c>
      <c r="X32" s="26" t="e">
        <f t="shared" si="4"/>
        <v>#VALUE!</v>
      </c>
      <c r="Y32" s="26" t="e">
        <f t="shared" si="5"/>
        <v>#VALUE!</v>
      </c>
      <c r="Z32" s="26" t="e">
        <f t="shared" si="6"/>
        <v>#VALUE!</v>
      </c>
      <c r="AA32" s="26" t="e">
        <f t="shared" si="7"/>
        <v>#VALUE!</v>
      </c>
      <c r="AB32" s="26" t="e">
        <f>IF(P32&gt;0,IF(SUM($N$16:N32)&gt;0,'Program 1'!Loan_Amount-SUM($N$16:N32),'Program 1'!Loan_Amount),0)</f>
        <v>#VALUE!</v>
      </c>
      <c r="AC32" s="37" t="e">
        <f>AB32*('Step 2 Program Parameters'!$C$3/12)</f>
        <v>#VALUE!</v>
      </c>
      <c r="AD32" s="26"/>
    </row>
    <row r="33" spans="1:30" x14ac:dyDescent="0.2">
      <c r="A33" s="27" t="str">
        <f>IF(Values_Entered,A32+1,"")</f>
        <v/>
      </c>
      <c r="B33" s="28" t="str">
        <f t="shared" si="8"/>
        <v/>
      </c>
      <c r="C33" s="29" t="str">
        <f t="shared" si="16"/>
        <v/>
      </c>
      <c r="D33" s="29" t="str">
        <f t="shared" si="17"/>
        <v/>
      </c>
      <c r="E33" s="29" t="str">
        <f t="shared" si="18"/>
        <v/>
      </c>
      <c r="F33" s="29" t="str">
        <f t="shared" si="9"/>
        <v/>
      </c>
      <c r="G33" s="29" t="str">
        <f>IF(Pay_Num&lt;&gt;"",IF('Program 1'!Pay_Num&lt;=$J$2,0,Total_Pay-Int),"")</f>
        <v/>
      </c>
      <c r="H33" s="29" t="str">
        <f t="shared" si="19"/>
        <v/>
      </c>
      <c r="I33" s="29" t="str">
        <f t="shared" si="0"/>
        <v/>
      </c>
      <c r="J33" s="30" t="e">
        <f>IF('Program 1'!Beg_Bal&gt;0,E33*($G$3/($G$3+$G$5)),0)</f>
        <v>#VALUE!</v>
      </c>
      <c r="K33" s="30" t="e">
        <f>IF('Program 1'!Beg_Bal&gt;0,E33*($G$5/($G$5+$G$3)),0)</f>
        <v>#VALUE!</v>
      </c>
      <c r="L33" s="30" t="e">
        <f>IF(C33&lt;0,0,IF($M$5&lt;1,($M$5*'Program 1'!C33),$M$5))</f>
        <v>#VALUE!</v>
      </c>
      <c r="M33" s="26"/>
      <c r="N33" s="26"/>
      <c r="O33" s="38">
        <f t="shared" si="10"/>
        <v>0</v>
      </c>
      <c r="P33" s="26" t="e">
        <f t="shared" si="11"/>
        <v>#VALUE!</v>
      </c>
      <c r="Q33" s="26" t="e">
        <f t="shared" si="1"/>
        <v>#VALUE!</v>
      </c>
      <c r="R33" s="31" t="e">
        <f t="shared" si="12"/>
        <v>#VALUE!</v>
      </c>
      <c r="S33" s="31" t="e">
        <f t="shared" si="13"/>
        <v>#VALUE!</v>
      </c>
      <c r="T33" s="31" t="e">
        <f t="shared" si="14"/>
        <v>#VALUE!</v>
      </c>
      <c r="U33" s="31" t="e">
        <f t="shared" si="15"/>
        <v>#VALUE!</v>
      </c>
      <c r="V33" s="26" t="e">
        <f t="shared" si="2"/>
        <v>#VALUE!</v>
      </c>
      <c r="W33" s="26" t="e">
        <f t="shared" si="3"/>
        <v>#VALUE!</v>
      </c>
      <c r="X33" s="26" t="e">
        <f t="shared" si="4"/>
        <v>#VALUE!</v>
      </c>
      <c r="Y33" s="26" t="e">
        <f t="shared" si="5"/>
        <v>#VALUE!</v>
      </c>
      <c r="Z33" s="26" t="e">
        <f t="shared" si="6"/>
        <v>#VALUE!</v>
      </c>
      <c r="AA33" s="26" t="e">
        <f t="shared" si="7"/>
        <v>#VALUE!</v>
      </c>
      <c r="AB33" s="26" t="e">
        <f>IF(P33&gt;0,IF(SUM($N$16:N33)&gt;0,'Program 1'!Loan_Amount-SUM($N$16:N33),'Program 1'!Loan_Amount),0)</f>
        <v>#VALUE!</v>
      </c>
      <c r="AC33" s="37" t="e">
        <f>AB33*('Step 2 Program Parameters'!$C$3/12)</f>
        <v>#VALUE!</v>
      </c>
      <c r="AD33" s="26"/>
    </row>
    <row r="34" spans="1:30" x14ac:dyDescent="0.2">
      <c r="A34" s="27" t="str">
        <f>IF(Values_Entered,A33+1,"")</f>
        <v/>
      </c>
      <c r="B34" s="28" t="str">
        <f t="shared" si="8"/>
        <v/>
      </c>
      <c r="C34" s="29" t="str">
        <f t="shared" si="16"/>
        <v/>
      </c>
      <c r="D34" s="29" t="str">
        <f t="shared" si="17"/>
        <v/>
      </c>
      <c r="E34" s="29" t="str">
        <f t="shared" si="18"/>
        <v/>
      </c>
      <c r="F34" s="29" t="str">
        <f t="shared" si="9"/>
        <v/>
      </c>
      <c r="G34" s="29" t="str">
        <f>IF(Pay_Num&lt;&gt;"",IF('Program 1'!Pay_Num&lt;=$J$2,0,Total_Pay-Int),"")</f>
        <v/>
      </c>
      <c r="H34" s="29" t="str">
        <f t="shared" si="19"/>
        <v/>
      </c>
      <c r="I34" s="29" t="str">
        <f t="shared" si="0"/>
        <v/>
      </c>
      <c r="J34" s="30" t="e">
        <f>IF('Program 1'!Beg_Bal&gt;0,E34*($G$3/($G$3+$G$5)),0)</f>
        <v>#VALUE!</v>
      </c>
      <c r="K34" s="30" t="e">
        <f>IF('Program 1'!Beg_Bal&gt;0,E34*($G$5/($G$5+$G$3)),0)</f>
        <v>#VALUE!</v>
      </c>
      <c r="L34" s="30" t="e">
        <f>IF(C34&lt;0,0,IF($M$5&lt;1,($M$5*'Program 1'!C34),$M$5))</f>
        <v>#VALUE!</v>
      </c>
      <c r="M34" s="26"/>
      <c r="N34" s="26"/>
      <c r="O34" s="38">
        <f t="shared" si="10"/>
        <v>0</v>
      </c>
      <c r="P34" s="26" t="e">
        <f t="shared" si="11"/>
        <v>#VALUE!</v>
      </c>
      <c r="Q34" s="26" t="e">
        <f t="shared" si="1"/>
        <v>#VALUE!</v>
      </c>
      <c r="R34" s="31" t="e">
        <f t="shared" si="12"/>
        <v>#VALUE!</v>
      </c>
      <c r="S34" s="31" t="e">
        <f t="shared" si="13"/>
        <v>#VALUE!</v>
      </c>
      <c r="T34" s="31" t="e">
        <f t="shared" si="14"/>
        <v>#VALUE!</v>
      </c>
      <c r="U34" s="31" t="e">
        <f t="shared" si="15"/>
        <v>#VALUE!</v>
      </c>
      <c r="V34" s="26" t="e">
        <f t="shared" si="2"/>
        <v>#VALUE!</v>
      </c>
      <c r="W34" s="26" t="e">
        <f t="shared" si="3"/>
        <v>#VALUE!</v>
      </c>
      <c r="X34" s="26" t="e">
        <f t="shared" si="4"/>
        <v>#VALUE!</v>
      </c>
      <c r="Y34" s="26" t="e">
        <f t="shared" si="5"/>
        <v>#VALUE!</v>
      </c>
      <c r="Z34" s="26" t="e">
        <f t="shared" si="6"/>
        <v>#VALUE!</v>
      </c>
      <c r="AA34" s="26" t="e">
        <f t="shared" si="7"/>
        <v>#VALUE!</v>
      </c>
      <c r="AB34" s="26" t="e">
        <f>IF(P34&gt;0,IF(SUM($N$16:N34)&gt;0,'Program 1'!Loan_Amount-SUM($N$16:N34),'Program 1'!Loan_Amount),0)</f>
        <v>#VALUE!</v>
      </c>
      <c r="AC34" s="37" t="e">
        <f>AB34*('Step 2 Program Parameters'!$C$3/12)</f>
        <v>#VALUE!</v>
      </c>
      <c r="AD34" s="26"/>
    </row>
    <row r="35" spans="1:30" x14ac:dyDescent="0.2">
      <c r="A35" s="27" t="str">
        <f>IF(Values_Entered,A34+1,"")</f>
        <v/>
      </c>
      <c r="B35" s="28" t="str">
        <f t="shared" si="8"/>
        <v/>
      </c>
      <c r="C35" s="29" t="str">
        <f t="shared" si="16"/>
        <v/>
      </c>
      <c r="D35" s="29" t="str">
        <f t="shared" si="17"/>
        <v/>
      </c>
      <c r="E35" s="29" t="str">
        <f t="shared" si="18"/>
        <v/>
      </c>
      <c r="F35" s="29" t="str">
        <f t="shared" si="9"/>
        <v/>
      </c>
      <c r="G35" s="29" t="str">
        <f>IF(Pay_Num&lt;&gt;"",IF('Program 1'!Pay_Num&lt;=$J$2,0,Total_Pay-Int),"")</f>
        <v/>
      </c>
      <c r="H35" s="29" t="str">
        <f t="shared" si="19"/>
        <v/>
      </c>
      <c r="I35" s="29" t="str">
        <f t="shared" si="0"/>
        <v/>
      </c>
      <c r="J35" s="30" t="e">
        <f>IF('Program 1'!Beg_Bal&gt;0,E35*($G$3/($G$3+$G$5)),0)</f>
        <v>#VALUE!</v>
      </c>
      <c r="K35" s="30" t="e">
        <f>IF('Program 1'!Beg_Bal&gt;0,E35*($G$5/($G$5+$G$3)),0)</f>
        <v>#VALUE!</v>
      </c>
      <c r="L35" s="30" t="e">
        <f>IF(C35&lt;0,0,IF($M$5&lt;1,($M$5*'Program 1'!C35),$M$5))</f>
        <v>#VALUE!</v>
      </c>
      <c r="M35" s="26"/>
      <c r="N35" s="26"/>
      <c r="O35" s="38">
        <f t="shared" si="10"/>
        <v>0</v>
      </c>
      <c r="P35" s="26" t="e">
        <f t="shared" si="11"/>
        <v>#VALUE!</v>
      </c>
      <c r="Q35" s="26" t="e">
        <f t="shared" si="1"/>
        <v>#VALUE!</v>
      </c>
      <c r="R35" s="31" t="e">
        <f t="shared" si="12"/>
        <v>#VALUE!</v>
      </c>
      <c r="S35" s="31" t="e">
        <f t="shared" si="13"/>
        <v>#VALUE!</v>
      </c>
      <c r="T35" s="31" t="e">
        <f t="shared" si="14"/>
        <v>#VALUE!</v>
      </c>
      <c r="U35" s="31" t="e">
        <f t="shared" si="15"/>
        <v>#VALUE!</v>
      </c>
      <c r="V35" s="26" t="e">
        <f t="shared" si="2"/>
        <v>#VALUE!</v>
      </c>
      <c r="W35" s="26" t="e">
        <f t="shared" si="3"/>
        <v>#VALUE!</v>
      </c>
      <c r="X35" s="26" t="e">
        <f t="shared" si="4"/>
        <v>#VALUE!</v>
      </c>
      <c r="Y35" s="26" t="e">
        <f t="shared" si="5"/>
        <v>#VALUE!</v>
      </c>
      <c r="Z35" s="26" t="e">
        <f t="shared" si="6"/>
        <v>#VALUE!</v>
      </c>
      <c r="AA35" s="26" t="e">
        <f t="shared" si="7"/>
        <v>#VALUE!</v>
      </c>
      <c r="AB35" s="26" t="e">
        <f>IF(P35&gt;0,IF(SUM($N$16:N35)&gt;0,'Program 1'!Loan_Amount-SUM($N$16:N35),'Program 1'!Loan_Amount),0)</f>
        <v>#VALUE!</v>
      </c>
      <c r="AC35" s="37" t="e">
        <f>AB35*('Step 2 Program Parameters'!$C$3/12)</f>
        <v>#VALUE!</v>
      </c>
      <c r="AD35" s="26"/>
    </row>
    <row r="36" spans="1:30" x14ac:dyDescent="0.2">
      <c r="A36" s="27" t="str">
        <f>IF(Values_Entered,A35+1,"")</f>
        <v/>
      </c>
      <c r="B36" s="28" t="str">
        <f t="shared" si="8"/>
        <v/>
      </c>
      <c r="C36" s="29" t="str">
        <f t="shared" si="16"/>
        <v/>
      </c>
      <c r="D36" s="29" t="str">
        <f t="shared" si="17"/>
        <v/>
      </c>
      <c r="E36" s="29" t="str">
        <f t="shared" si="18"/>
        <v/>
      </c>
      <c r="F36" s="29" t="str">
        <f t="shared" si="9"/>
        <v/>
      </c>
      <c r="G36" s="29" t="str">
        <f>IF(Pay_Num&lt;&gt;"",IF('Program 1'!Pay_Num&lt;=$J$2,0,Total_Pay-Int),"")</f>
        <v/>
      </c>
      <c r="H36" s="29" t="str">
        <f t="shared" si="19"/>
        <v/>
      </c>
      <c r="I36" s="29" t="str">
        <f t="shared" si="0"/>
        <v/>
      </c>
      <c r="J36" s="30" t="e">
        <f>IF('Program 1'!Beg_Bal&gt;0,E36*($G$3/($G$3+$G$5)),0)</f>
        <v>#VALUE!</v>
      </c>
      <c r="K36" s="30" t="e">
        <f>IF('Program 1'!Beg_Bal&gt;0,E36*($G$5/($G$5+$G$3)),0)</f>
        <v>#VALUE!</v>
      </c>
      <c r="L36" s="30" t="e">
        <f>IF(C36&lt;0,0,IF($M$5&lt;1,($M$5*'Program 1'!C36),$M$5))</f>
        <v>#VALUE!</v>
      </c>
      <c r="M36" s="26"/>
      <c r="N36" s="26"/>
      <c r="O36" s="38">
        <f t="shared" si="10"/>
        <v>0</v>
      </c>
      <c r="P36" s="26" t="e">
        <f t="shared" si="11"/>
        <v>#VALUE!</v>
      </c>
      <c r="Q36" s="26" t="e">
        <f t="shared" si="1"/>
        <v>#VALUE!</v>
      </c>
      <c r="R36" s="31" t="e">
        <f t="shared" si="12"/>
        <v>#VALUE!</v>
      </c>
      <c r="S36" s="31" t="e">
        <f t="shared" si="13"/>
        <v>#VALUE!</v>
      </c>
      <c r="T36" s="31" t="e">
        <f t="shared" si="14"/>
        <v>#VALUE!</v>
      </c>
      <c r="U36" s="31" t="e">
        <f t="shared" si="15"/>
        <v>#VALUE!</v>
      </c>
      <c r="V36" s="26" t="e">
        <f t="shared" si="2"/>
        <v>#VALUE!</v>
      </c>
      <c r="W36" s="26" t="e">
        <f t="shared" si="3"/>
        <v>#VALUE!</v>
      </c>
      <c r="X36" s="26" t="e">
        <f t="shared" si="4"/>
        <v>#VALUE!</v>
      </c>
      <c r="Y36" s="26" t="e">
        <f t="shared" si="5"/>
        <v>#VALUE!</v>
      </c>
      <c r="Z36" s="26" t="e">
        <f t="shared" si="6"/>
        <v>#VALUE!</v>
      </c>
      <c r="AA36" s="26" t="e">
        <f t="shared" si="7"/>
        <v>#VALUE!</v>
      </c>
      <c r="AB36" s="26" t="e">
        <f>IF(P36&gt;0,IF(SUM($N$16:N36)&gt;0,'Program 1'!Loan_Amount-SUM($N$16:N36),'Program 1'!Loan_Amount),0)</f>
        <v>#VALUE!</v>
      </c>
      <c r="AC36" s="37" t="e">
        <f>AB36*('Step 2 Program Parameters'!$C$3/12)</f>
        <v>#VALUE!</v>
      </c>
      <c r="AD36" s="26"/>
    </row>
    <row r="37" spans="1:30" x14ac:dyDescent="0.2">
      <c r="A37" s="27" t="str">
        <f>IF(Values_Entered,A36+1,"")</f>
        <v/>
      </c>
      <c r="B37" s="28" t="str">
        <f t="shared" si="8"/>
        <v/>
      </c>
      <c r="C37" s="29" t="str">
        <f t="shared" si="16"/>
        <v/>
      </c>
      <c r="D37" s="29" t="str">
        <f t="shared" si="17"/>
        <v/>
      </c>
      <c r="E37" s="29" t="str">
        <f t="shared" si="18"/>
        <v/>
      </c>
      <c r="F37" s="29" t="str">
        <f t="shared" si="9"/>
        <v/>
      </c>
      <c r="G37" s="29" t="str">
        <f>IF(Pay_Num&lt;&gt;"",IF('Program 1'!Pay_Num&lt;=$J$2,0,Total_Pay-Int),"")</f>
        <v/>
      </c>
      <c r="H37" s="29" t="str">
        <f t="shared" si="19"/>
        <v/>
      </c>
      <c r="I37" s="29" t="str">
        <f t="shared" si="0"/>
        <v/>
      </c>
      <c r="J37" s="30" t="e">
        <f>IF('Program 1'!Beg_Bal&gt;0,E37*($G$3/($G$3+$G$5)),0)</f>
        <v>#VALUE!</v>
      </c>
      <c r="K37" s="30" t="e">
        <f>IF('Program 1'!Beg_Bal&gt;0,E37*($G$5/($G$5+$G$3)),0)</f>
        <v>#VALUE!</v>
      </c>
      <c r="L37" s="30" t="e">
        <f>IF(C37&lt;0,0,IF($M$5&lt;1,($M$5*'Program 1'!C37),$M$5))</f>
        <v>#VALUE!</v>
      </c>
      <c r="M37" s="26"/>
      <c r="N37" s="26"/>
      <c r="O37" s="38">
        <f t="shared" si="10"/>
        <v>0</v>
      </c>
      <c r="P37" s="26" t="e">
        <f t="shared" si="11"/>
        <v>#VALUE!</v>
      </c>
      <c r="Q37" s="26" t="e">
        <f t="shared" si="1"/>
        <v>#VALUE!</v>
      </c>
      <c r="R37" s="31" t="e">
        <f t="shared" si="12"/>
        <v>#VALUE!</v>
      </c>
      <c r="S37" s="31" t="e">
        <f t="shared" si="13"/>
        <v>#VALUE!</v>
      </c>
      <c r="T37" s="31" t="e">
        <f t="shared" si="14"/>
        <v>#VALUE!</v>
      </c>
      <c r="U37" s="31" t="e">
        <f t="shared" si="15"/>
        <v>#VALUE!</v>
      </c>
      <c r="V37" s="26" t="e">
        <f t="shared" si="2"/>
        <v>#VALUE!</v>
      </c>
      <c r="W37" s="26" t="e">
        <f t="shared" si="3"/>
        <v>#VALUE!</v>
      </c>
      <c r="X37" s="26" t="e">
        <f t="shared" si="4"/>
        <v>#VALUE!</v>
      </c>
      <c r="Y37" s="26" t="e">
        <f t="shared" si="5"/>
        <v>#VALUE!</v>
      </c>
      <c r="Z37" s="26" t="e">
        <f t="shared" si="6"/>
        <v>#VALUE!</v>
      </c>
      <c r="AA37" s="26" t="e">
        <f t="shared" si="7"/>
        <v>#VALUE!</v>
      </c>
      <c r="AB37" s="26" t="e">
        <f>IF(P37&gt;0,IF(SUM($N$16:N37)&gt;0,'Program 1'!Loan_Amount-SUM($N$16:N37),'Program 1'!Loan_Amount),0)</f>
        <v>#VALUE!</v>
      </c>
      <c r="AC37" s="37" t="e">
        <f>AB37*('Step 2 Program Parameters'!$C$3/12)</f>
        <v>#VALUE!</v>
      </c>
      <c r="AD37" s="26"/>
    </row>
    <row r="38" spans="1:30" x14ac:dyDescent="0.2">
      <c r="A38" s="27" t="str">
        <f>IF(Values_Entered,A37+1,"")</f>
        <v/>
      </c>
      <c r="B38" s="28" t="str">
        <f>IF(Pay_Num&lt;&gt;"",DATE(YEAR(B37),MONTH(B37)+1,DAY(B37)),"")</f>
        <v/>
      </c>
      <c r="C38" s="29" t="str">
        <f t="shared" si="16"/>
        <v/>
      </c>
      <c r="D38" s="29" t="str">
        <f t="shared" si="17"/>
        <v/>
      </c>
      <c r="E38" s="29" t="str">
        <f t="shared" si="18"/>
        <v/>
      </c>
      <c r="F38" s="29" t="str">
        <f t="shared" si="9"/>
        <v/>
      </c>
      <c r="G38" s="29" t="str">
        <f>IF(Pay_Num&lt;&gt;"",IF('Program 1'!Pay_Num&lt;=$J$2,0,Total_Pay-Int),"")</f>
        <v/>
      </c>
      <c r="H38" s="29" t="str">
        <f t="shared" si="19"/>
        <v/>
      </c>
      <c r="I38" s="29" t="str">
        <f t="shared" si="0"/>
        <v/>
      </c>
      <c r="J38" s="30" t="e">
        <f>IF('Program 1'!Beg_Bal&gt;0,E38*($G$3/($G$3+$G$5)),0)</f>
        <v>#VALUE!</v>
      </c>
      <c r="K38" s="30" t="e">
        <f>IF('Program 1'!Beg_Bal&gt;0,E38*($G$5/($G$5+$G$3)),0)</f>
        <v>#VALUE!</v>
      </c>
      <c r="L38" s="30" t="e">
        <f>IF(C38&lt;0,0,IF($M$5&lt;1,($M$5*'Program 1'!C38),$M$5))</f>
        <v>#VALUE!</v>
      </c>
      <c r="M38" s="26"/>
      <c r="N38" s="26"/>
      <c r="O38" s="38">
        <f t="shared" si="10"/>
        <v>0</v>
      </c>
      <c r="P38" s="26" t="e">
        <f t="shared" si="11"/>
        <v>#VALUE!</v>
      </c>
      <c r="Q38" s="26" t="e">
        <f t="shared" si="1"/>
        <v>#VALUE!</v>
      </c>
      <c r="R38" s="31" t="e">
        <f t="shared" si="12"/>
        <v>#VALUE!</v>
      </c>
      <c r="S38" s="31" t="e">
        <f t="shared" si="13"/>
        <v>#VALUE!</v>
      </c>
      <c r="T38" s="31" t="e">
        <f t="shared" si="14"/>
        <v>#VALUE!</v>
      </c>
      <c r="U38" s="31" t="e">
        <f t="shared" si="15"/>
        <v>#VALUE!</v>
      </c>
      <c r="V38" s="26" t="e">
        <f t="shared" si="2"/>
        <v>#VALUE!</v>
      </c>
      <c r="W38" s="26" t="e">
        <f t="shared" si="3"/>
        <v>#VALUE!</v>
      </c>
      <c r="X38" s="26" t="e">
        <f t="shared" si="4"/>
        <v>#VALUE!</v>
      </c>
      <c r="Y38" s="26" t="e">
        <f t="shared" si="5"/>
        <v>#VALUE!</v>
      </c>
      <c r="Z38" s="26" t="e">
        <f t="shared" si="6"/>
        <v>#VALUE!</v>
      </c>
      <c r="AA38" s="26" t="e">
        <f t="shared" si="7"/>
        <v>#VALUE!</v>
      </c>
      <c r="AB38" s="26" t="e">
        <f>IF(P38&gt;0,IF(SUM($N$16:N38)&gt;0,'Program 1'!Loan_Amount-SUM($N$16:N38),'Program 1'!Loan_Amount),0)</f>
        <v>#VALUE!</v>
      </c>
      <c r="AC38" s="37" t="e">
        <f>AB38*('Step 2 Program Parameters'!$C$3/12)</f>
        <v>#VALUE!</v>
      </c>
      <c r="AD38" s="26"/>
    </row>
    <row r="39" spans="1:30" x14ac:dyDescent="0.2">
      <c r="A39" s="27" t="str">
        <f>IF(Values_Entered,A38+1,"")</f>
        <v/>
      </c>
      <c r="B39" s="28" t="str">
        <f t="shared" si="8"/>
        <v/>
      </c>
      <c r="C39" s="29" t="str">
        <f t="shared" si="16"/>
        <v/>
      </c>
      <c r="D39" s="29" t="str">
        <f t="shared" si="17"/>
        <v/>
      </c>
      <c r="E39" s="29" t="str">
        <f t="shared" si="18"/>
        <v/>
      </c>
      <c r="F39" s="29" t="str">
        <f t="shared" si="9"/>
        <v/>
      </c>
      <c r="G39" s="29" t="str">
        <f>IF(Pay_Num&lt;&gt;"",IF('Program 1'!Pay_Num&lt;=$J$2,0,Total_Pay-Int),"")</f>
        <v/>
      </c>
      <c r="H39" s="29" t="str">
        <f t="shared" si="19"/>
        <v/>
      </c>
      <c r="I39" s="29" t="str">
        <f t="shared" si="0"/>
        <v/>
      </c>
      <c r="J39" s="30" t="e">
        <f>IF('Program 1'!Beg_Bal&gt;0,E39*($G$3/($G$3+$G$5)),0)</f>
        <v>#VALUE!</v>
      </c>
      <c r="K39" s="30" t="e">
        <f>IF('Program 1'!Beg_Bal&gt;0,E39*($G$5/($G$5+$G$3)),0)</f>
        <v>#VALUE!</v>
      </c>
      <c r="L39" s="30" t="e">
        <f>IF(C39&lt;0,0,IF($M$5&lt;1,($M$5*'Program 1'!C39),$M$5))</f>
        <v>#VALUE!</v>
      </c>
      <c r="M39" s="26"/>
      <c r="N39" s="26"/>
      <c r="O39" s="38">
        <f t="shared" si="10"/>
        <v>0</v>
      </c>
      <c r="P39" s="26" t="e">
        <f t="shared" si="11"/>
        <v>#VALUE!</v>
      </c>
      <c r="Q39" s="26" t="e">
        <f t="shared" si="1"/>
        <v>#VALUE!</v>
      </c>
      <c r="R39" s="31" t="e">
        <f t="shared" si="12"/>
        <v>#VALUE!</v>
      </c>
      <c r="S39" s="31" t="e">
        <f t="shared" si="13"/>
        <v>#VALUE!</v>
      </c>
      <c r="T39" s="31" t="e">
        <f t="shared" si="14"/>
        <v>#VALUE!</v>
      </c>
      <c r="U39" s="31" t="e">
        <f t="shared" si="15"/>
        <v>#VALUE!</v>
      </c>
      <c r="V39" s="26" t="e">
        <f t="shared" si="2"/>
        <v>#VALUE!</v>
      </c>
      <c r="W39" s="26" t="e">
        <f t="shared" si="3"/>
        <v>#VALUE!</v>
      </c>
      <c r="X39" s="26" t="e">
        <f t="shared" si="4"/>
        <v>#VALUE!</v>
      </c>
      <c r="Y39" s="26" t="e">
        <f t="shared" si="5"/>
        <v>#VALUE!</v>
      </c>
      <c r="Z39" s="26" t="e">
        <f t="shared" si="6"/>
        <v>#VALUE!</v>
      </c>
      <c r="AA39" s="26" t="e">
        <f t="shared" si="7"/>
        <v>#VALUE!</v>
      </c>
      <c r="AB39" s="26" t="e">
        <f>IF(P39&gt;0,IF(SUM($N$16:N39)&gt;0,'Program 1'!Loan_Amount-SUM($N$16:N39),'Program 1'!Loan_Amount),0)</f>
        <v>#VALUE!</v>
      </c>
      <c r="AC39" s="37" t="e">
        <f>AB39*('Step 2 Program Parameters'!$C$3/12)</f>
        <v>#VALUE!</v>
      </c>
      <c r="AD39" s="26"/>
    </row>
    <row r="40" spans="1:30" x14ac:dyDescent="0.2">
      <c r="A40" s="27" t="str">
        <f>IF(Values_Entered,A39+1,"")</f>
        <v/>
      </c>
      <c r="B40" s="28" t="str">
        <f t="shared" si="8"/>
        <v/>
      </c>
      <c r="C40" s="29" t="str">
        <f t="shared" si="16"/>
        <v/>
      </c>
      <c r="D40" s="29" t="str">
        <f t="shared" si="17"/>
        <v/>
      </c>
      <c r="E40" s="29" t="str">
        <f t="shared" si="18"/>
        <v/>
      </c>
      <c r="F40" s="29" t="str">
        <f t="shared" si="9"/>
        <v/>
      </c>
      <c r="G40" s="29" t="str">
        <f>IF(Pay_Num&lt;&gt;"",IF('Program 1'!Pay_Num&lt;=$J$2,0,Total_Pay-Int),"")</f>
        <v/>
      </c>
      <c r="H40" s="29" t="str">
        <f t="shared" si="19"/>
        <v/>
      </c>
      <c r="I40" s="29" t="str">
        <f t="shared" si="0"/>
        <v/>
      </c>
      <c r="J40" s="30" t="e">
        <f>IF('Program 1'!Beg_Bal&gt;0,E40*($G$3/($G$3+$G$5)),0)</f>
        <v>#VALUE!</v>
      </c>
      <c r="K40" s="30" t="e">
        <f>IF('Program 1'!Beg_Bal&gt;0,E40*($G$5/($G$5+$G$3)),0)</f>
        <v>#VALUE!</v>
      </c>
      <c r="L40" s="30" t="e">
        <f>IF(C40&lt;0,0,IF($M$5&lt;1,($M$5*'Program 1'!C40),$M$5))</f>
        <v>#VALUE!</v>
      </c>
      <c r="M40" s="26"/>
      <c r="N40" s="26"/>
      <c r="O40" s="38">
        <f t="shared" si="10"/>
        <v>0</v>
      </c>
      <c r="P40" s="26" t="e">
        <f t="shared" si="11"/>
        <v>#VALUE!</v>
      </c>
      <c r="Q40" s="26" t="e">
        <f t="shared" si="1"/>
        <v>#VALUE!</v>
      </c>
      <c r="R40" s="31" t="e">
        <f t="shared" si="12"/>
        <v>#VALUE!</v>
      </c>
      <c r="S40" s="31" t="e">
        <f t="shared" si="13"/>
        <v>#VALUE!</v>
      </c>
      <c r="T40" s="31" t="e">
        <f t="shared" si="14"/>
        <v>#VALUE!</v>
      </c>
      <c r="U40" s="31" t="e">
        <f t="shared" si="15"/>
        <v>#VALUE!</v>
      </c>
      <c r="V40" s="26" t="e">
        <f t="shared" si="2"/>
        <v>#VALUE!</v>
      </c>
      <c r="W40" s="26" t="e">
        <f t="shared" si="3"/>
        <v>#VALUE!</v>
      </c>
      <c r="X40" s="26" t="e">
        <f t="shared" si="4"/>
        <v>#VALUE!</v>
      </c>
      <c r="Y40" s="26" t="e">
        <f t="shared" si="5"/>
        <v>#VALUE!</v>
      </c>
      <c r="Z40" s="26" t="e">
        <f t="shared" si="6"/>
        <v>#VALUE!</v>
      </c>
      <c r="AA40" s="26" t="e">
        <f t="shared" si="7"/>
        <v>#VALUE!</v>
      </c>
      <c r="AB40" s="26" t="e">
        <f>IF(P40&gt;0,IF(SUM($N$16:N40)&gt;0,'Program 1'!Loan_Amount-SUM($N$16:N40),'Program 1'!Loan_Amount),0)</f>
        <v>#VALUE!</v>
      </c>
      <c r="AC40" s="37" t="e">
        <f>AB40*('Step 2 Program Parameters'!$C$3/12)</f>
        <v>#VALUE!</v>
      </c>
      <c r="AD40" s="26"/>
    </row>
    <row r="41" spans="1:30" x14ac:dyDescent="0.2">
      <c r="A41" s="27" t="str">
        <f>IF(Values_Entered,A40+1,"")</f>
        <v/>
      </c>
      <c r="B41" s="28" t="str">
        <f t="shared" si="8"/>
        <v/>
      </c>
      <c r="C41" s="29" t="str">
        <f t="shared" si="16"/>
        <v/>
      </c>
      <c r="D41" s="29" t="str">
        <f t="shared" si="17"/>
        <v/>
      </c>
      <c r="E41" s="29" t="str">
        <f t="shared" si="18"/>
        <v/>
      </c>
      <c r="F41" s="29" t="str">
        <f t="shared" si="9"/>
        <v/>
      </c>
      <c r="G41" s="29" t="str">
        <f>IF(Pay_Num&lt;&gt;"",IF('Program 1'!Pay_Num&lt;=$J$2,0,Total_Pay-Int),"")</f>
        <v/>
      </c>
      <c r="H41" s="29" t="str">
        <f t="shared" si="19"/>
        <v/>
      </c>
      <c r="I41" s="29" t="str">
        <f>IF(Pay_Num&lt;&gt;"",IF(Sched_Pay&lt;Beg_Bal,Beg_Bal-Princ,0),"")</f>
        <v/>
      </c>
      <c r="J41" s="30" t="e">
        <f>IF('Program 1'!Beg_Bal&gt;0,E41*($G$3/($G$3+$G$5)),0)</f>
        <v>#VALUE!</v>
      </c>
      <c r="K41" s="30" t="e">
        <f>IF('Program 1'!Beg_Bal&gt;0,E41*($G$5/($G$5+$G$3)),0)</f>
        <v>#VALUE!</v>
      </c>
      <c r="L41" s="30" t="e">
        <f>IF(C41&lt;0,0,IF($M$5&lt;1,($M$5*'Program 1'!C41),$M$5))</f>
        <v>#VALUE!</v>
      </c>
      <c r="M41" s="26"/>
      <c r="N41" s="26"/>
      <c r="O41" s="38">
        <f t="shared" si="10"/>
        <v>0</v>
      </c>
      <c r="P41" s="26" t="e">
        <f t="shared" si="11"/>
        <v>#VALUE!</v>
      </c>
      <c r="Q41" s="26" t="e">
        <f t="shared" si="1"/>
        <v>#VALUE!</v>
      </c>
      <c r="R41" s="31" t="e">
        <f t="shared" si="12"/>
        <v>#VALUE!</v>
      </c>
      <c r="S41" s="31" t="e">
        <f t="shared" si="13"/>
        <v>#VALUE!</v>
      </c>
      <c r="T41" s="31" t="e">
        <f t="shared" si="14"/>
        <v>#VALUE!</v>
      </c>
      <c r="U41" s="31" t="e">
        <f t="shared" si="15"/>
        <v>#VALUE!</v>
      </c>
      <c r="V41" s="26" t="e">
        <f t="shared" si="2"/>
        <v>#VALUE!</v>
      </c>
      <c r="W41" s="26" t="e">
        <f t="shared" si="3"/>
        <v>#VALUE!</v>
      </c>
      <c r="X41" s="26" t="e">
        <f t="shared" si="4"/>
        <v>#VALUE!</v>
      </c>
      <c r="Y41" s="26" t="e">
        <f t="shared" si="5"/>
        <v>#VALUE!</v>
      </c>
      <c r="Z41" s="26" t="e">
        <f t="shared" si="6"/>
        <v>#VALUE!</v>
      </c>
      <c r="AA41" s="26" t="e">
        <f t="shared" si="7"/>
        <v>#VALUE!</v>
      </c>
      <c r="AB41" s="26" t="e">
        <f>IF(P41&gt;0,IF(SUM($N$16:N41)&gt;0,'Program 1'!Loan_Amount-SUM($N$16:N41),'Program 1'!Loan_Amount),0)</f>
        <v>#VALUE!</v>
      </c>
      <c r="AC41" s="37" t="e">
        <f>AB41*('Step 2 Program Parameters'!$C$3/12)</f>
        <v>#VALUE!</v>
      </c>
      <c r="AD41" s="26"/>
    </row>
    <row r="42" spans="1:30" x14ac:dyDescent="0.2">
      <c r="A42" s="27" t="str">
        <f>IF(Values_Entered,A41+1,"")</f>
        <v/>
      </c>
      <c r="B42" s="28" t="str">
        <f t="shared" si="8"/>
        <v/>
      </c>
      <c r="C42" s="29" t="str">
        <f>IF(Pay_Num&lt;&gt;"",I41,"")</f>
        <v/>
      </c>
      <c r="D42" s="29" t="str">
        <f t="shared" si="17"/>
        <v/>
      </c>
      <c r="E42" s="29" t="str">
        <f t="shared" si="18"/>
        <v/>
      </c>
      <c r="F42" s="29" t="str">
        <f t="shared" si="9"/>
        <v/>
      </c>
      <c r="G42" s="29" t="str">
        <f>IF(Pay_Num&lt;&gt;"",IF('Program 1'!Pay_Num&lt;=$J$2,0,Total_Pay-Int),"")</f>
        <v/>
      </c>
      <c r="H42" s="29" t="str">
        <f t="shared" si="19"/>
        <v/>
      </c>
      <c r="I42" s="29" t="str">
        <f t="shared" si="0"/>
        <v/>
      </c>
      <c r="J42" s="30" t="e">
        <f>IF('Program 1'!Beg_Bal&gt;0,E42*($G$3/($G$3+$G$5)),0)</f>
        <v>#VALUE!</v>
      </c>
      <c r="K42" s="30" t="e">
        <f>IF('Program 1'!Beg_Bal&gt;0,E42*($G$5/($G$5+$G$3)),0)</f>
        <v>#VALUE!</v>
      </c>
      <c r="L42" s="30" t="e">
        <f>IF(C42&lt;0,0,IF($M$5&lt;1,($M$5*'Program 1'!C42),$M$5))</f>
        <v>#VALUE!</v>
      </c>
      <c r="M42" s="26"/>
      <c r="N42" s="26"/>
      <c r="O42" s="38">
        <f t="shared" si="10"/>
        <v>0</v>
      </c>
      <c r="P42" s="26" t="e">
        <f>C42*(1-O42)</f>
        <v>#VALUE!</v>
      </c>
      <c r="Q42" s="26" t="e">
        <f t="shared" si="1"/>
        <v>#VALUE!</v>
      </c>
      <c r="R42" s="31" t="e">
        <f t="shared" si="12"/>
        <v>#VALUE!</v>
      </c>
      <c r="S42" s="31" t="e">
        <f t="shared" si="13"/>
        <v>#VALUE!</v>
      </c>
      <c r="T42" s="31" t="e">
        <f t="shared" si="14"/>
        <v>#VALUE!</v>
      </c>
      <c r="U42" s="31" t="e">
        <f t="shared" si="15"/>
        <v>#VALUE!</v>
      </c>
      <c r="V42" s="26" t="e">
        <f t="shared" si="2"/>
        <v>#VALUE!</v>
      </c>
      <c r="W42" s="26" t="e">
        <f t="shared" si="3"/>
        <v>#VALUE!</v>
      </c>
      <c r="X42" s="26" t="e">
        <f t="shared" si="4"/>
        <v>#VALUE!</v>
      </c>
      <c r="Y42" s="26" t="e">
        <f t="shared" si="5"/>
        <v>#VALUE!</v>
      </c>
      <c r="Z42" s="26" t="e">
        <f t="shared" si="6"/>
        <v>#VALUE!</v>
      </c>
      <c r="AA42" s="26" t="e">
        <f t="shared" si="7"/>
        <v>#VALUE!</v>
      </c>
      <c r="AB42" s="26" t="e">
        <f>IF(P42&gt;0,IF(SUM($N$16:N42)&gt;0,'Program 1'!Loan_Amount-SUM($N$16:N42),'Program 1'!Loan_Amount),0)</f>
        <v>#VALUE!</v>
      </c>
      <c r="AC42" s="37" t="e">
        <f>AB42*('Step 2 Program Parameters'!$C$3/12)</f>
        <v>#VALUE!</v>
      </c>
      <c r="AD42" s="26"/>
    </row>
    <row r="43" spans="1:30" x14ac:dyDescent="0.2">
      <c r="A43" s="27" t="str">
        <f>IF(Values_Entered,A42+1,"")</f>
        <v/>
      </c>
      <c r="B43" s="28" t="str">
        <f t="shared" si="8"/>
        <v/>
      </c>
      <c r="C43" s="29" t="str">
        <f t="shared" si="16"/>
        <v/>
      </c>
      <c r="D43" s="29" t="str">
        <f t="shared" si="17"/>
        <v/>
      </c>
      <c r="E43" s="29" t="str">
        <f t="shared" si="18"/>
        <v/>
      </c>
      <c r="F43" s="29" t="str">
        <f t="shared" si="9"/>
        <v/>
      </c>
      <c r="G43" s="29" t="str">
        <f>IF(Pay_Num&lt;&gt;"",IF('Program 1'!Pay_Num&lt;=$J$2,0,Total_Pay-Int),"")</f>
        <v/>
      </c>
      <c r="H43" s="29" t="str">
        <f t="shared" si="19"/>
        <v/>
      </c>
      <c r="I43" s="29" t="str">
        <f t="shared" si="0"/>
        <v/>
      </c>
      <c r="J43" s="30" t="e">
        <f>IF('Program 1'!Beg_Bal&gt;0,E43*($G$3/($G$3+$G$5)),0)</f>
        <v>#VALUE!</v>
      </c>
      <c r="K43" s="30" t="e">
        <f>IF('Program 1'!Beg_Bal&gt;0,E43*($G$5/($G$5+$G$3)),0)</f>
        <v>#VALUE!</v>
      </c>
      <c r="L43" s="30" t="e">
        <f>IF(C43&lt;0,0,IF($M$5&lt;1,($M$5*'Program 1'!C43),$M$5))</f>
        <v>#VALUE!</v>
      </c>
      <c r="M43" s="26"/>
      <c r="N43" s="26"/>
      <c r="O43" s="38">
        <f t="shared" si="10"/>
        <v>0</v>
      </c>
      <c r="P43" s="26" t="e">
        <f>C43*(1-O43)</f>
        <v>#VALUE!</v>
      </c>
      <c r="Q43" s="26" t="e">
        <f t="shared" si="1"/>
        <v>#VALUE!</v>
      </c>
      <c r="R43" s="31" t="e">
        <f t="shared" si="12"/>
        <v>#VALUE!</v>
      </c>
      <c r="S43" s="31" t="e">
        <f t="shared" si="13"/>
        <v>#VALUE!</v>
      </c>
      <c r="T43" s="31" t="e">
        <f t="shared" si="14"/>
        <v>#VALUE!</v>
      </c>
      <c r="U43" s="31" t="e">
        <f t="shared" si="15"/>
        <v>#VALUE!</v>
      </c>
      <c r="V43" s="26" t="e">
        <f t="shared" si="2"/>
        <v>#VALUE!</v>
      </c>
      <c r="W43" s="26" t="e">
        <f t="shared" si="3"/>
        <v>#VALUE!</v>
      </c>
      <c r="X43" s="26" t="e">
        <f t="shared" si="4"/>
        <v>#VALUE!</v>
      </c>
      <c r="Y43" s="26" t="e">
        <f t="shared" si="5"/>
        <v>#VALUE!</v>
      </c>
      <c r="Z43" s="26" t="e">
        <f t="shared" si="6"/>
        <v>#VALUE!</v>
      </c>
      <c r="AA43" s="26" t="e">
        <f t="shared" si="7"/>
        <v>#VALUE!</v>
      </c>
      <c r="AB43" s="26" t="e">
        <f>IF(P43&gt;0,IF(SUM($N$16:N43)&gt;0,'Program 1'!Loan_Amount-SUM($N$16:N43),'Program 1'!Loan_Amount),0)</f>
        <v>#VALUE!</v>
      </c>
      <c r="AC43" s="37" t="e">
        <f>AB43*('Step 2 Program Parameters'!$C$3/12)</f>
        <v>#VALUE!</v>
      </c>
      <c r="AD43" s="26"/>
    </row>
    <row r="44" spans="1:30" x14ac:dyDescent="0.2">
      <c r="A44" s="27" t="str">
        <f>IF(Values_Entered,A43+1,"")</f>
        <v/>
      </c>
      <c r="B44" s="28" t="str">
        <f t="shared" si="8"/>
        <v/>
      </c>
      <c r="C44" s="29" t="str">
        <f t="shared" si="16"/>
        <v/>
      </c>
      <c r="D44" s="29" t="str">
        <f t="shared" si="17"/>
        <v/>
      </c>
      <c r="E44" s="29" t="str">
        <f t="shared" si="18"/>
        <v/>
      </c>
      <c r="F44" s="29" t="str">
        <f t="shared" si="9"/>
        <v/>
      </c>
      <c r="G44" s="29" t="str">
        <f>IF(Pay_Num&lt;&gt;"",IF('Program 1'!Pay_Num&lt;=$J$2,0,Total_Pay-Int),"")</f>
        <v/>
      </c>
      <c r="H44" s="29" t="str">
        <f t="shared" si="19"/>
        <v/>
      </c>
      <c r="I44" s="29" t="str">
        <f t="shared" si="0"/>
        <v/>
      </c>
      <c r="J44" s="30" t="e">
        <f>IF('Program 1'!Beg_Bal&gt;0,E44*($G$3/($G$3+$G$5)),0)</f>
        <v>#VALUE!</v>
      </c>
      <c r="K44" s="30" t="e">
        <f>IF('Program 1'!Beg_Bal&gt;0,E44*($G$5/($G$5+$G$3)),0)</f>
        <v>#VALUE!</v>
      </c>
      <c r="L44" s="30" t="e">
        <f>IF(C44&lt;0,0,IF($M$5&lt;1,($M$5*'Program 1'!C44),$M$5))</f>
        <v>#VALUE!</v>
      </c>
      <c r="M44" s="26"/>
      <c r="N44" s="26"/>
      <c r="O44" s="38">
        <f t="shared" si="10"/>
        <v>0</v>
      </c>
      <c r="P44" s="26" t="e">
        <f t="shared" si="11"/>
        <v>#VALUE!</v>
      </c>
      <c r="Q44" s="26" t="e">
        <f t="shared" si="1"/>
        <v>#VALUE!</v>
      </c>
      <c r="R44" s="31" t="e">
        <f t="shared" si="12"/>
        <v>#VALUE!</v>
      </c>
      <c r="S44" s="31" t="e">
        <f t="shared" si="13"/>
        <v>#VALUE!</v>
      </c>
      <c r="T44" s="31" t="e">
        <f t="shared" si="14"/>
        <v>#VALUE!</v>
      </c>
      <c r="U44" s="31" t="e">
        <f t="shared" si="15"/>
        <v>#VALUE!</v>
      </c>
      <c r="V44" s="26" t="e">
        <f t="shared" si="2"/>
        <v>#VALUE!</v>
      </c>
      <c r="W44" s="26" t="e">
        <f t="shared" si="3"/>
        <v>#VALUE!</v>
      </c>
      <c r="X44" s="26" t="e">
        <f t="shared" si="4"/>
        <v>#VALUE!</v>
      </c>
      <c r="Y44" s="26" t="e">
        <f t="shared" si="5"/>
        <v>#VALUE!</v>
      </c>
      <c r="Z44" s="26" t="e">
        <f t="shared" si="6"/>
        <v>#VALUE!</v>
      </c>
      <c r="AA44" s="26" t="e">
        <f t="shared" si="7"/>
        <v>#VALUE!</v>
      </c>
      <c r="AB44" s="26" t="e">
        <f>IF(P44&gt;0,IF(SUM($N$16:N44)&gt;0,'Program 1'!Loan_Amount-SUM($N$16:N44),'Program 1'!Loan_Amount),0)</f>
        <v>#VALUE!</v>
      </c>
      <c r="AC44" s="37" t="e">
        <f>AB44*('Step 2 Program Parameters'!$C$3/12)</f>
        <v>#VALUE!</v>
      </c>
      <c r="AD44" s="26"/>
    </row>
    <row r="45" spans="1:30" x14ac:dyDescent="0.2">
      <c r="A45" s="27" t="str">
        <f>IF(Values_Entered,A44+1,"")</f>
        <v/>
      </c>
      <c r="B45" s="28" t="str">
        <f t="shared" si="8"/>
        <v/>
      </c>
      <c r="C45" s="29" t="str">
        <f t="shared" si="16"/>
        <v/>
      </c>
      <c r="D45" s="29" t="str">
        <f t="shared" si="17"/>
        <v/>
      </c>
      <c r="E45" s="29" t="str">
        <f t="shared" si="18"/>
        <v/>
      </c>
      <c r="F45" s="29" t="str">
        <f t="shared" si="9"/>
        <v/>
      </c>
      <c r="G45" s="29" t="str">
        <f>IF(Pay_Num&lt;&gt;"",IF('Program 1'!Pay_Num&lt;=$J$2,0,Total_Pay-Int),"")</f>
        <v/>
      </c>
      <c r="H45" s="29" t="str">
        <f t="shared" si="19"/>
        <v/>
      </c>
      <c r="I45" s="29" t="str">
        <f t="shared" si="0"/>
        <v/>
      </c>
      <c r="J45" s="30" t="e">
        <f>IF('Program 1'!Beg_Bal&gt;0,E45*($G$3/($G$3+$G$5)),0)</f>
        <v>#VALUE!</v>
      </c>
      <c r="K45" s="30" t="e">
        <f>IF('Program 1'!Beg_Bal&gt;0,E45*($G$5/($G$5+$G$3)),0)</f>
        <v>#VALUE!</v>
      </c>
      <c r="L45" s="30" t="e">
        <f>IF(C45&lt;0,0,IF($M$5&lt;1,($M$5*'Program 1'!C45),$M$5))</f>
        <v>#VALUE!</v>
      </c>
      <c r="M45" s="26"/>
      <c r="N45" s="26"/>
      <c r="O45" s="38">
        <f t="shared" si="10"/>
        <v>0</v>
      </c>
      <c r="P45" s="26" t="e">
        <f t="shared" si="11"/>
        <v>#VALUE!</v>
      </c>
      <c r="Q45" s="26" t="e">
        <f t="shared" si="1"/>
        <v>#VALUE!</v>
      </c>
      <c r="R45" s="31" t="e">
        <f t="shared" si="12"/>
        <v>#VALUE!</v>
      </c>
      <c r="S45" s="31" t="e">
        <f t="shared" si="13"/>
        <v>#VALUE!</v>
      </c>
      <c r="T45" s="31" t="e">
        <f t="shared" si="14"/>
        <v>#VALUE!</v>
      </c>
      <c r="U45" s="31" t="e">
        <f t="shared" si="15"/>
        <v>#VALUE!</v>
      </c>
      <c r="V45" s="26" t="e">
        <f t="shared" si="2"/>
        <v>#VALUE!</v>
      </c>
      <c r="W45" s="26" t="e">
        <f t="shared" si="3"/>
        <v>#VALUE!</v>
      </c>
      <c r="X45" s="26" t="e">
        <f t="shared" si="4"/>
        <v>#VALUE!</v>
      </c>
      <c r="Y45" s="26" t="e">
        <f t="shared" si="5"/>
        <v>#VALUE!</v>
      </c>
      <c r="Z45" s="26" t="e">
        <f t="shared" si="6"/>
        <v>#VALUE!</v>
      </c>
      <c r="AA45" s="26" t="e">
        <f t="shared" si="7"/>
        <v>#VALUE!</v>
      </c>
      <c r="AB45" s="26" t="e">
        <f>IF(P45&gt;0,IF(SUM($N$16:N45)&gt;0,'Program 1'!Loan_Amount-SUM($N$16:N45),'Program 1'!Loan_Amount),0)</f>
        <v>#VALUE!</v>
      </c>
      <c r="AC45" s="37" t="e">
        <f>AB45*('Step 2 Program Parameters'!$C$3/12)</f>
        <v>#VALUE!</v>
      </c>
      <c r="AD45" s="26"/>
    </row>
    <row r="46" spans="1:30" x14ac:dyDescent="0.2">
      <c r="A46" s="27" t="str">
        <f>IF(Values_Entered,A45+1,"")</f>
        <v/>
      </c>
      <c r="B46" s="28" t="str">
        <f t="shared" si="8"/>
        <v/>
      </c>
      <c r="C46" s="29" t="str">
        <f t="shared" si="16"/>
        <v/>
      </c>
      <c r="D46" s="29" t="str">
        <f t="shared" si="17"/>
        <v/>
      </c>
      <c r="E46" s="29" t="str">
        <f t="shared" si="18"/>
        <v/>
      </c>
      <c r="F46" s="29" t="str">
        <f t="shared" si="9"/>
        <v/>
      </c>
      <c r="G46" s="29" t="str">
        <f>IF(Pay_Num&lt;&gt;"",IF('Program 1'!Pay_Num&lt;=$J$2,0,Total_Pay-Int),"")</f>
        <v/>
      </c>
      <c r="H46" s="29" t="str">
        <f t="shared" si="19"/>
        <v/>
      </c>
      <c r="I46" s="29" t="str">
        <f t="shared" si="0"/>
        <v/>
      </c>
      <c r="J46" s="30" t="e">
        <f>IF('Program 1'!Beg_Bal&gt;0,E46*($G$3/($G$3+$G$5)),0)</f>
        <v>#VALUE!</v>
      </c>
      <c r="K46" s="30" t="e">
        <f>IF('Program 1'!Beg_Bal&gt;0,E46*($G$5/($G$5+$G$3)),0)</f>
        <v>#VALUE!</v>
      </c>
      <c r="L46" s="30" t="e">
        <f>IF(C46&lt;0,0,IF($M$5&lt;1,($M$5*'Program 1'!C46),$M$5))</f>
        <v>#VALUE!</v>
      </c>
      <c r="M46" s="26"/>
      <c r="N46" s="26"/>
      <c r="O46" s="38">
        <f t="shared" si="10"/>
        <v>0</v>
      </c>
      <c r="P46" s="26" t="e">
        <f t="shared" si="11"/>
        <v>#VALUE!</v>
      </c>
      <c r="Q46" s="26" t="e">
        <f t="shared" si="1"/>
        <v>#VALUE!</v>
      </c>
      <c r="R46" s="31" t="e">
        <f t="shared" si="12"/>
        <v>#VALUE!</v>
      </c>
      <c r="S46" s="31" t="e">
        <f t="shared" si="13"/>
        <v>#VALUE!</v>
      </c>
      <c r="T46" s="31" t="e">
        <f t="shared" si="14"/>
        <v>#VALUE!</v>
      </c>
      <c r="U46" s="31" t="e">
        <f t="shared" si="15"/>
        <v>#VALUE!</v>
      </c>
      <c r="V46" s="26" t="e">
        <f t="shared" si="2"/>
        <v>#VALUE!</v>
      </c>
      <c r="W46" s="26" t="e">
        <f t="shared" si="3"/>
        <v>#VALUE!</v>
      </c>
      <c r="X46" s="26" t="e">
        <f t="shared" si="4"/>
        <v>#VALUE!</v>
      </c>
      <c r="Y46" s="26" t="e">
        <f t="shared" si="5"/>
        <v>#VALUE!</v>
      </c>
      <c r="Z46" s="26" t="e">
        <f t="shared" si="6"/>
        <v>#VALUE!</v>
      </c>
      <c r="AA46" s="26" t="e">
        <f t="shared" si="7"/>
        <v>#VALUE!</v>
      </c>
      <c r="AB46" s="26" t="e">
        <f>IF(P46&gt;0,IF(SUM($N$16:N46)&gt;0,'Program 1'!Loan_Amount-SUM($N$16:N46),'Program 1'!Loan_Amount),0)</f>
        <v>#VALUE!</v>
      </c>
      <c r="AC46" s="37" t="e">
        <f>AB46*('Step 2 Program Parameters'!$C$3/12)</f>
        <v>#VALUE!</v>
      </c>
      <c r="AD46" s="26"/>
    </row>
    <row r="47" spans="1:30" x14ac:dyDescent="0.2">
      <c r="A47" s="27" t="str">
        <f>IF(Values_Entered,A46+1,"")</f>
        <v/>
      </c>
      <c r="B47" s="28" t="str">
        <f t="shared" si="8"/>
        <v/>
      </c>
      <c r="C47" s="29" t="str">
        <f t="shared" si="16"/>
        <v/>
      </c>
      <c r="D47" s="29" t="str">
        <f t="shared" si="17"/>
        <v/>
      </c>
      <c r="E47" s="29" t="str">
        <f t="shared" si="18"/>
        <v/>
      </c>
      <c r="F47" s="29" t="str">
        <f t="shared" si="9"/>
        <v/>
      </c>
      <c r="G47" s="29" t="str">
        <f>IF(Pay_Num&lt;&gt;"",IF('Program 1'!Pay_Num&lt;=$J$2,0,Total_Pay-Int),"")</f>
        <v/>
      </c>
      <c r="H47" s="29" t="str">
        <f t="shared" si="19"/>
        <v/>
      </c>
      <c r="I47" s="29" t="str">
        <f t="shared" si="0"/>
        <v/>
      </c>
      <c r="J47" s="30" t="e">
        <f>IF('Program 1'!Beg_Bal&gt;0,E47*($G$3/($G$3+$G$5)),0)</f>
        <v>#VALUE!</v>
      </c>
      <c r="K47" s="30" t="e">
        <f>IF('Program 1'!Beg_Bal&gt;0,E47*($G$5/($G$5+$G$3)),0)</f>
        <v>#VALUE!</v>
      </c>
      <c r="L47" s="30" t="e">
        <f>IF(C47&lt;0,0,IF($M$5&lt;1,($M$5*'Program 1'!C47),$M$5))</f>
        <v>#VALUE!</v>
      </c>
      <c r="M47" s="26"/>
      <c r="N47" s="26"/>
      <c r="O47" s="38">
        <f t="shared" si="10"/>
        <v>0</v>
      </c>
      <c r="P47" s="26" t="e">
        <f t="shared" si="11"/>
        <v>#VALUE!</v>
      </c>
      <c r="Q47" s="26" t="e">
        <f t="shared" si="1"/>
        <v>#VALUE!</v>
      </c>
      <c r="R47" s="31" t="e">
        <f t="shared" si="12"/>
        <v>#VALUE!</v>
      </c>
      <c r="S47" s="31" t="e">
        <f t="shared" si="13"/>
        <v>#VALUE!</v>
      </c>
      <c r="T47" s="31" t="e">
        <f t="shared" si="14"/>
        <v>#VALUE!</v>
      </c>
      <c r="U47" s="31" t="e">
        <f t="shared" si="15"/>
        <v>#VALUE!</v>
      </c>
      <c r="V47" s="26" t="e">
        <f t="shared" si="2"/>
        <v>#VALUE!</v>
      </c>
      <c r="W47" s="26" t="e">
        <f t="shared" si="3"/>
        <v>#VALUE!</v>
      </c>
      <c r="X47" s="26" t="e">
        <f t="shared" si="4"/>
        <v>#VALUE!</v>
      </c>
      <c r="Y47" s="26" t="e">
        <f t="shared" si="5"/>
        <v>#VALUE!</v>
      </c>
      <c r="Z47" s="26" t="e">
        <f t="shared" si="6"/>
        <v>#VALUE!</v>
      </c>
      <c r="AA47" s="26" t="e">
        <f t="shared" si="7"/>
        <v>#VALUE!</v>
      </c>
      <c r="AB47" s="26" t="e">
        <f>IF(P47&gt;0,IF(SUM($N$16:N47)&gt;0,'Program 1'!Loan_Amount-SUM($N$16:N47),'Program 1'!Loan_Amount),0)</f>
        <v>#VALUE!</v>
      </c>
      <c r="AC47" s="37" t="e">
        <f>AB47*('Step 2 Program Parameters'!$C$3/12)</f>
        <v>#VALUE!</v>
      </c>
      <c r="AD47" s="26"/>
    </row>
    <row r="48" spans="1:30" x14ac:dyDescent="0.2">
      <c r="A48" s="27" t="str">
        <f>IF(Values_Entered,A47+1,"")</f>
        <v/>
      </c>
      <c r="B48" s="28" t="str">
        <f t="shared" si="8"/>
        <v/>
      </c>
      <c r="C48" s="29" t="str">
        <f t="shared" si="16"/>
        <v/>
      </c>
      <c r="D48" s="29" t="str">
        <f t="shared" si="17"/>
        <v/>
      </c>
      <c r="E48" s="29" t="str">
        <f t="shared" si="18"/>
        <v/>
      </c>
      <c r="F48" s="29" t="str">
        <f t="shared" si="9"/>
        <v/>
      </c>
      <c r="G48" s="29" t="str">
        <f>IF(Pay_Num&lt;&gt;"",IF('Program 1'!Pay_Num&lt;=$J$2,0,Total_Pay-Int),"")</f>
        <v/>
      </c>
      <c r="H48" s="29" t="str">
        <f t="shared" si="19"/>
        <v/>
      </c>
      <c r="I48" s="29" t="str">
        <f t="shared" si="0"/>
        <v/>
      </c>
      <c r="J48" s="30" t="e">
        <f>IF('Program 1'!Beg_Bal&gt;0,E48*($G$3/($G$3+$G$5)),0)</f>
        <v>#VALUE!</v>
      </c>
      <c r="K48" s="30" t="e">
        <f>IF('Program 1'!Beg_Bal&gt;0,E48*($G$5/($G$5+$G$3)),0)</f>
        <v>#VALUE!</v>
      </c>
      <c r="L48" s="30" t="e">
        <f>IF(C48&lt;0,0,IF($M$5&lt;1,($M$5*'Program 1'!C48),$M$5))</f>
        <v>#VALUE!</v>
      </c>
      <c r="M48" s="26"/>
      <c r="N48" s="26"/>
      <c r="O48" s="38">
        <f t="shared" si="10"/>
        <v>0</v>
      </c>
      <c r="P48" s="26" t="e">
        <f t="shared" si="11"/>
        <v>#VALUE!</v>
      </c>
      <c r="Q48" s="26" t="e">
        <f t="shared" si="1"/>
        <v>#VALUE!</v>
      </c>
      <c r="R48" s="31" t="e">
        <f t="shared" si="12"/>
        <v>#VALUE!</v>
      </c>
      <c r="S48" s="31" t="e">
        <f t="shared" si="13"/>
        <v>#VALUE!</v>
      </c>
      <c r="T48" s="31" t="e">
        <f t="shared" si="14"/>
        <v>#VALUE!</v>
      </c>
      <c r="U48" s="31" t="e">
        <f t="shared" si="15"/>
        <v>#VALUE!</v>
      </c>
      <c r="V48" s="26" t="e">
        <f t="shared" si="2"/>
        <v>#VALUE!</v>
      </c>
      <c r="W48" s="26" t="e">
        <f t="shared" si="3"/>
        <v>#VALUE!</v>
      </c>
      <c r="X48" s="26" t="e">
        <f t="shared" si="4"/>
        <v>#VALUE!</v>
      </c>
      <c r="Y48" s="26" t="e">
        <f t="shared" si="5"/>
        <v>#VALUE!</v>
      </c>
      <c r="Z48" s="26" t="e">
        <f t="shared" si="6"/>
        <v>#VALUE!</v>
      </c>
      <c r="AA48" s="26" t="e">
        <f t="shared" si="7"/>
        <v>#VALUE!</v>
      </c>
      <c r="AB48" s="26" t="e">
        <f>IF(P48&gt;0,IF(SUM($N$16:N48)&gt;0,'Program 1'!Loan_Amount-SUM($N$16:N48),'Program 1'!Loan_Amount),0)</f>
        <v>#VALUE!</v>
      </c>
      <c r="AC48" s="37" t="e">
        <f>AB48*('Step 2 Program Parameters'!$C$3/12)</f>
        <v>#VALUE!</v>
      </c>
      <c r="AD48" s="26"/>
    </row>
    <row r="49" spans="1:30" x14ac:dyDescent="0.2">
      <c r="A49" s="27" t="str">
        <f>IF(Values_Entered,A48+1,"")</f>
        <v/>
      </c>
      <c r="B49" s="28" t="str">
        <f t="shared" si="8"/>
        <v/>
      </c>
      <c r="C49" s="29" t="str">
        <f t="shared" si="16"/>
        <v/>
      </c>
      <c r="D49" s="29" t="str">
        <f t="shared" si="17"/>
        <v/>
      </c>
      <c r="E49" s="29" t="str">
        <f t="shared" si="18"/>
        <v/>
      </c>
      <c r="F49" s="29" t="str">
        <f t="shared" si="9"/>
        <v/>
      </c>
      <c r="G49" s="29" t="str">
        <f>IF(Pay_Num&lt;&gt;"",IF('Program 1'!Pay_Num&lt;=$J$2,0,Total_Pay-Int),"")</f>
        <v/>
      </c>
      <c r="H49" s="29" t="str">
        <f t="shared" si="19"/>
        <v/>
      </c>
      <c r="I49" s="29" t="str">
        <f t="shared" si="0"/>
        <v/>
      </c>
      <c r="J49" s="30" t="e">
        <f>IF('Program 1'!Beg_Bal&gt;0,E49*($G$3/($G$3+$G$5)),0)</f>
        <v>#VALUE!</v>
      </c>
      <c r="K49" s="30" t="e">
        <f>IF('Program 1'!Beg_Bal&gt;0,E49*($G$5/($G$5+$G$3)),0)</f>
        <v>#VALUE!</v>
      </c>
      <c r="L49" s="30" t="e">
        <f>IF(C49&lt;0,0,IF($M$5&lt;1,($M$5*'Program 1'!C49),$M$5))</f>
        <v>#VALUE!</v>
      </c>
      <c r="M49" s="26"/>
      <c r="N49" s="26"/>
      <c r="O49" s="38">
        <f t="shared" si="10"/>
        <v>0</v>
      </c>
      <c r="P49" s="26" t="e">
        <f t="shared" si="11"/>
        <v>#VALUE!</v>
      </c>
      <c r="Q49" s="26" t="e">
        <f t="shared" si="1"/>
        <v>#VALUE!</v>
      </c>
      <c r="R49" s="31" t="e">
        <f t="shared" si="12"/>
        <v>#VALUE!</v>
      </c>
      <c r="S49" s="31" t="e">
        <f t="shared" si="13"/>
        <v>#VALUE!</v>
      </c>
      <c r="T49" s="31" t="e">
        <f t="shared" si="14"/>
        <v>#VALUE!</v>
      </c>
      <c r="U49" s="31" t="e">
        <f t="shared" si="15"/>
        <v>#VALUE!</v>
      </c>
      <c r="V49" s="26" t="e">
        <f t="shared" si="2"/>
        <v>#VALUE!</v>
      </c>
      <c r="W49" s="26" t="e">
        <f t="shared" si="3"/>
        <v>#VALUE!</v>
      </c>
      <c r="X49" s="26" t="e">
        <f t="shared" si="4"/>
        <v>#VALUE!</v>
      </c>
      <c r="Y49" s="26" t="e">
        <f t="shared" si="5"/>
        <v>#VALUE!</v>
      </c>
      <c r="Z49" s="26" t="e">
        <f t="shared" si="6"/>
        <v>#VALUE!</v>
      </c>
      <c r="AA49" s="26" t="e">
        <f t="shared" si="7"/>
        <v>#VALUE!</v>
      </c>
      <c r="AB49" s="26" t="e">
        <f>IF(P49&gt;0,IF(SUM($N$16:N49)&gt;0,'Program 1'!Loan_Amount-SUM($N$16:N49),'Program 1'!Loan_Amount),0)</f>
        <v>#VALUE!</v>
      </c>
      <c r="AC49" s="37" t="e">
        <f>AB49*('Step 2 Program Parameters'!$C$3/12)</f>
        <v>#VALUE!</v>
      </c>
      <c r="AD49" s="26"/>
    </row>
    <row r="50" spans="1:30" x14ac:dyDescent="0.2">
      <c r="A50" s="27" t="str">
        <f>IF(Values_Entered,A49+1,"")</f>
        <v/>
      </c>
      <c r="B50" s="28" t="str">
        <f t="shared" si="8"/>
        <v/>
      </c>
      <c r="C50" s="29" t="str">
        <f>IF(Pay_Num&lt;&gt;"",I49,"")</f>
        <v/>
      </c>
      <c r="D50" s="29" t="str">
        <f t="shared" si="17"/>
        <v/>
      </c>
      <c r="E50" s="29" t="str">
        <f t="shared" si="18"/>
        <v/>
      </c>
      <c r="F50" s="29" t="str">
        <f t="shared" si="9"/>
        <v/>
      </c>
      <c r="G50" s="29" t="str">
        <f>IF(Pay_Num&lt;&gt;"",IF('Program 1'!Pay_Num&lt;=$J$2,0,Total_Pay-Int),"")</f>
        <v/>
      </c>
      <c r="H50" s="29" t="str">
        <f t="shared" si="19"/>
        <v/>
      </c>
      <c r="I50" s="29" t="str">
        <f t="shared" si="0"/>
        <v/>
      </c>
      <c r="J50" s="30" t="e">
        <f>IF('Program 1'!Beg_Bal&gt;0,E50*($G$3/($G$3+$G$5)),0)</f>
        <v>#VALUE!</v>
      </c>
      <c r="K50" s="30" t="e">
        <f>IF('Program 1'!Beg_Bal&gt;0,E50*($G$5/($G$5+$G$3)),0)</f>
        <v>#VALUE!</v>
      </c>
      <c r="L50" s="30" t="e">
        <f>IF(C50&lt;0,0,IF($M$5&lt;1,($M$5*'Program 1'!C50),$M$5))</f>
        <v>#VALUE!</v>
      </c>
      <c r="M50" s="26"/>
      <c r="N50" s="26"/>
      <c r="O50" s="38">
        <f t="shared" si="10"/>
        <v>0</v>
      </c>
      <c r="P50" s="26" t="e">
        <f t="shared" si="11"/>
        <v>#VALUE!</v>
      </c>
      <c r="Q50" s="26" t="e">
        <f t="shared" si="1"/>
        <v>#VALUE!</v>
      </c>
      <c r="R50" s="31" t="e">
        <f t="shared" si="12"/>
        <v>#VALUE!</v>
      </c>
      <c r="S50" s="31" t="e">
        <f t="shared" si="13"/>
        <v>#VALUE!</v>
      </c>
      <c r="T50" s="31" t="e">
        <f t="shared" si="14"/>
        <v>#VALUE!</v>
      </c>
      <c r="U50" s="31" t="e">
        <f t="shared" si="15"/>
        <v>#VALUE!</v>
      </c>
      <c r="V50" s="26" t="e">
        <f t="shared" si="2"/>
        <v>#VALUE!</v>
      </c>
      <c r="W50" s="26" t="e">
        <f t="shared" si="3"/>
        <v>#VALUE!</v>
      </c>
      <c r="X50" s="26" t="e">
        <f t="shared" si="4"/>
        <v>#VALUE!</v>
      </c>
      <c r="Y50" s="26" t="e">
        <f t="shared" si="5"/>
        <v>#VALUE!</v>
      </c>
      <c r="Z50" s="26" t="e">
        <f t="shared" si="6"/>
        <v>#VALUE!</v>
      </c>
      <c r="AA50" s="26" t="e">
        <f t="shared" si="7"/>
        <v>#VALUE!</v>
      </c>
      <c r="AB50" s="26" t="e">
        <f>IF(P50&gt;0,IF(SUM($N$16:N50)&gt;0,'Program 1'!Loan_Amount-SUM($N$16:N50),'Program 1'!Loan_Amount),0)</f>
        <v>#VALUE!</v>
      </c>
      <c r="AC50" s="37" t="e">
        <f>AB50*('Step 2 Program Parameters'!$C$3/12)</f>
        <v>#VALUE!</v>
      </c>
      <c r="AD50" s="26"/>
    </row>
    <row r="51" spans="1:30" x14ac:dyDescent="0.2">
      <c r="A51" s="27" t="str">
        <f>IF(Values_Entered,A50+1,"")</f>
        <v/>
      </c>
      <c r="B51" s="28" t="str">
        <f t="shared" si="8"/>
        <v/>
      </c>
      <c r="C51" s="29" t="str">
        <f t="shared" si="16"/>
        <v/>
      </c>
      <c r="D51" s="29" t="str">
        <f t="shared" si="17"/>
        <v/>
      </c>
      <c r="E51" s="29" t="str">
        <f t="shared" si="18"/>
        <v/>
      </c>
      <c r="F51" s="29" t="str">
        <f t="shared" si="9"/>
        <v/>
      </c>
      <c r="G51" s="29" t="str">
        <f>IF(Pay_Num&lt;&gt;"",IF('Program 1'!Pay_Num&lt;=$J$2,0,Total_Pay-Int),"")</f>
        <v/>
      </c>
      <c r="H51" s="29" t="str">
        <f t="shared" si="19"/>
        <v/>
      </c>
      <c r="I51" s="29" t="str">
        <f t="shared" si="0"/>
        <v/>
      </c>
      <c r="J51" s="30" t="e">
        <f>IF('Program 1'!Beg_Bal&gt;0,E51*($G$3/($G$3+$G$5)),0)</f>
        <v>#VALUE!</v>
      </c>
      <c r="K51" s="30" t="e">
        <f>IF('Program 1'!Beg_Bal&gt;0,E51*($G$5/($G$5+$G$3)),0)</f>
        <v>#VALUE!</v>
      </c>
      <c r="L51" s="30" t="e">
        <f>IF(C51&lt;0,0,IF($M$5&lt;1,($M$5*'Program 1'!C51),$M$5))</f>
        <v>#VALUE!</v>
      </c>
      <c r="M51" s="26"/>
      <c r="N51" s="26"/>
      <c r="O51" s="38">
        <f t="shared" si="10"/>
        <v>0</v>
      </c>
      <c r="P51" s="26" t="e">
        <f t="shared" si="11"/>
        <v>#VALUE!</v>
      </c>
      <c r="Q51" s="26" t="e">
        <f t="shared" si="1"/>
        <v>#VALUE!</v>
      </c>
      <c r="R51" s="31" t="e">
        <f t="shared" si="12"/>
        <v>#VALUE!</v>
      </c>
      <c r="S51" s="31" t="e">
        <f t="shared" si="13"/>
        <v>#VALUE!</v>
      </c>
      <c r="T51" s="31" t="e">
        <f t="shared" si="14"/>
        <v>#VALUE!</v>
      </c>
      <c r="U51" s="31" t="e">
        <f t="shared" si="15"/>
        <v>#VALUE!</v>
      </c>
      <c r="V51" s="26" t="e">
        <f t="shared" si="2"/>
        <v>#VALUE!</v>
      </c>
      <c r="W51" s="26" t="e">
        <f t="shared" si="3"/>
        <v>#VALUE!</v>
      </c>
      <c r="X51" s="26" t="e">
        <f t="shared" si="4"/>
        <v>#VALUE!</v>
      </c>
      <c r="Y51" s="26" t="e">
        <f t="shared" si="5"/>
        <v>#VALUE!</v>
      </c>
      <c r="Z51" s="26" t="e">
        <f t="shared" si="6"/>
        <v>#VALUE!</v>
      </c>
      <c r="AA51" s="26" t="e">
        <f t="shared" si="7"/>
        <v>#VALUE!</v>
      </c>
      <c r="AB51" s="26" t="e">
        <f>IF(P51&gt;0,IF(SUM($N$16:N51)&gt;0,'Program 1'!Loan_Amount-SUM($N$16:N51),'Program 1'!Loan_Amount),0)</f>
        <v>#VALUE!</v>
      </c>
      <c r="AC51" s="37" t="e">
        <f>AB51*('Step 2 Program Parameters'!$C$3/12)</f>
        <v>#VALUE!</v>
      </c>
      <c r="AD51" s="26"/>
    </row>
    <row r="52" spans="1:30" x14ac:dyDescent="0.2">
      <c r="A52" s="27" t="str">
        <f>IF(Values_Entered,A51+1,"")</f>
        <v/>
      </c>
      <c r="B52" s="28" t="str">
        <f t="shared" si="8"/>
        <v/>
      </c>
      <c r="C52" s="29" t="str">
        <f t="shared" si="16"/>
        <v/>
      </c>
      <c r="D52" s="29" t="str">
        <f t="shared" si="17"/>
        <v/>
      </c>
      <c r="E52" s="29" t="str">
        <f t="shared" si="18"/>
        <v/>
      </c>
      <c r="F52" s="29" t="str">
        <f t="shared" si="9"/>
        <v/>
      </c>
      <c r="G52" s="29" t="str">
        <f>IF(Pay_Num&lt;&gt;"",IF('Program 1'!Pay_Num&lt;=$J$2,0,Total_Pay-Int),"")</f>
        <v/>
      </c>
      <c r="H52" s="29" t="str">
        <f t="shared" si="19"/>
        <v/>
      </c>
      <c r="I52" s="29" t="str">
        <f t="shared" si="0"/>
        <v/>
      </c>
      <c r="J52" s="30" t="e">
        <f>IF('Program 1'!Beg_Bal&gt;0,E52*($G$3/($G$3+$G$5)),0)</f>
        <v>#VALUE!</v>
      </c>
      <c r="K52" s="30" t="e">
        <f>IF('Program 1'!Beg_Bal&gt;0,E52*($G$5/($G$5+$G$3)),0)</f>
        <v>#VALUE!</v>
      </c>
      <c r="L52" s="30" t="e">
        <f>IF(C52&lt;0,0,IF($M$5&lt;1,($M$5*'Program 1'!C52),$M$5))</f>
        <v>#VALUE!</v>
      </c>
      <c r="M52" s="26"/>
      <c r="N52" s="26"/>
      <c r="O52" s="38">
        <f t="shared" si="10"/>
        <v>0</v>
      </c>
      <c r="P52" s="26" t="e">
        <f t="shared" si="11"/>
        <v>#VALUE!</v>
      </c>
      <c r="Q52" s="26" t="e">
        <f t="shared" si="1"/>
        <v>#VALUE!</v>
      </c>
      <c r="R52" s="31" t="e">
        <f t="shared" si="12"/>
        <v>#VALUE!</v>
      </c>
      <c r="S52" s="31" t="e">
        <f t="shared" si="13"/>
        <v>#VALUE!</v>
      </c>
      <c r="T52" s="31" t="e">
        <f t="shared" si="14"/>
        <v>#VALUE!</v>
      </c>
      <c r="U52" s="31" t="e">
        <f t="shared" si="15"/>
        <v>#VALUE!</v>
      </c>
      <c r="V52" s="26" t="e">
        <f t="shared" si="2"/>
        <v>#VALUE!</v>
      </c>
      <c r="W52" s="26" t="e">
        <f t="shared" si="3"/>
        <v>#VALUE!</v>
      </c>
      <c r="X52" s="26" t="e">
        <f t="shared" si="4"/>
        <v>#VALUE!</v>
      </c>
      <c r="Y52" s="26" t="e">
        <f t="shared" si="5"/>
        <v>#VALUE!</v>
      </c>
      <c r="Z52" s="26" t="e">
        <f t="shared" si="6"/>
        <v>#VALUE!</v>
      </c>
      <c r="AA52" s="26" t="e">
        <f t="shared" si="7"/>
        <v>#VALUE!</v>
      </c>
      <c r="AB52" s="26" t="e">
        <f>IF(P52&gt;0,IF(SUM($N$16:N52)&gt;0,'Program 1'!Loan_Amount-SUM($N$16:N52),'Program 1'!Loan_Amount),0)</f>
        <v>#VALUE!</v>
      </c>
      <c r="AC52" s="37" t="e">
        <f>AB52*('Step 2 Program Parameters'!$C$3/12)</f>
        <v>#VALUE!</v>
      </c>
      <c r="AD52" s="26"/>
    </row>
    <row r="53" spans="1:30" x14ac:dyDescent="0.2">
      <c r="A53" s="27" t="str">
        <f>IF(Values_Entered,A52+1,"")</f>
        <v/>
      </c>
      <c r="B53" s="28" t="str">
        <f t="shared" si="8"/>
        <v/>
      </c>
      <c r="C53" s="29" t="str">
        <f t="shared" si="16"/>
        <v/>
      </c>
      <c r="D53" s="29" t="str">
        <f t="shared" si="17"/>
        <v/>
      </c>
      <c r="E53" s="29" t="str">
        <f t="shared" si="18"/>
        <v/>
      </c>
      <c r="F53" s="29" t="str">
        <f t="shared" si="9"/>
        <v/>
      </c>
      <c r="G53" s="29" t="str">
        <f>IF(Pay_Num&lt;&gt;"",IF('Program 1'!Pay_Num&lt;=$J$2,0,Total_Pay-Int),"")</f>
        <v/>
      </c>
      <c r="H53" s="29" t="str">
        <f t="shared" si="19"/>
        <v/>
      </c>
      <c r="I53" s="29" t="str">
        <f t="shared" si="0"/>
        <v/>
      </c>
      <c r="J53" s="30" t="e">
        <f>IF('Program 1'!Beg_Bal&gt;0,E53*($G$3/($G$3+$G$5)),0)</f>
        <v>#VALUE!</v>
      </c>
      <c r="K53" s="30" t="e">
        <f>IF('Program 1'!Beg_Bal&gt;0,E53*($G$5/($G$5+$G$3)),0)</f>
        <v>#VALUE!</v>
      </c>
      <c r="L53" s="30" t="e">
        <f>IF(C53&lt;0,0,IF($M$5&lt;1,($M$5*'Program 1'!C53),$M$5))</f>
        <v>#VALUE!</v>
      </c>
      <c r="M53" s="26"/>
      <c r="N53" s="26"/>
      <c r="O53" s="38">
        <f t="shared" si="10"/>
        <v>0</v>
      </c>
      <c r="P53" s="26" t="e">
        <f t="shared" si="11"/>
        <v>#VALUE!</v>
      </c>
      <c r="Q53" s="26" t="e">
        <f t="shared" si="1"/>
        <v>#VALUE!</v>
      </c>
      <c r="R53" s="31" t="e">
        <f t="shared" si="12"/>
        <v>#VALUE!</v>
      </c>
      <c r="S53" s="31" t="e">
        <f t="shared" si="13"/>
        <v>#VALUE!</v>
      </c>
      <c r="T53" s="31" t="e">
        <f t="shared" si="14"/>
        <v>#VALUE!</v>
      </c>
      <c r="U53" s="31" t="e">
        <f t="shared" si="15"/>
        <v>#VALUE!</v>
      </c>
      <c r="V53" s="26" t="e">
        <f t="shared" si="2"/>
        <v>#VALUE!</v>
      </c>
      <c r="W53" s="26" t="e">
        <f t="shared" si="3"/>
        <v>#VALUE!</v>
      </c>
      <c r="X53" s="26" t="e">
        <f t="shared" si="4"/>
        <v>#VALUE!</v>
      </c>
      <c r="Y53" s="26" t="e">
        <f t="shared" si="5"/>
        <v>#VALUE!</v>
      </c>
      <c r="Z53" s="26" t="e">
        <f t="shared" si="6"/>
        <v>#VALUE!</v>
      </c>
      <c r="AA53" s="26" t="e">
        <f t="shared" si="7"/>
        <v>#VALUE!</v>
      </c>
      <c r="AB53" s="26" t="e">
        <f>IF(P53&gt;0,IF(SUM($N$16:N53)&gt;0,'Program 1'!Loan_Amount-SUM($N$16:N53),'Program 1'!Loan_Amount),0)</f>
        <v>#VALUE!</v>
      </c>
      <c r="AC53" s="37" t="e">
        <f>AB53*('Step 2 Program Parameters'!$C$3/12)</f>
        <v>#VALUE!</v>
      </c>
      <c r="AD53" s="26"/>
    </row>
    <row r="54" spans="1:30" x14ac:dyDescent="0.2">
      <c r="A54" s="27" t="str">
        <f>IF(Values_Entered,A53+1,"")</f>
        <v/>
      </c>
      <c r="B54" s="28" t="str">
        <f t="shared" si="8"/>
        <v/>
      </c>
      <c r="C54" s="29" t="str">
        <f t="shared" si="16"/>
        <v/>
      </c>
      <c r="D54" s="29" t="str">
        <f t="shared" si="17"/>
        <v/>
      </c>
      <c r="E54" s="29" t="str">
        <f t="shared" si="18"/>
        <v/>
      </c>
      <c r="F54" s="29" t="str">
        <f t="shared" si="9"/>
        <v/>
      </c>
      <c r="G54" s="29" t="str">
        <f>IF(Pay_Num&lt;&gt;"",IF('Program 1'!Pay_Num&lt;=$J$2,0,Total_Pay-Int),"")</f>
        <v/>
      </c>
      <c r="H54" s="29" t="str">
        <f t="shared" si="19"/>
        <v/>
      </c>
      <c r="I54" s="29" t="str">
        <f t="shared" si="0"/>
        <v/>
      </c>
      <c r="J54" s="30" t="e">
        <f>IF('Program 1'!Beg_Bal&gt;0,E54*($G$3/($G$3+$G$5)),0)</f>
        <v>#VALUE!</v>
      </c>
      <c r="K54" s="30" t="e">
        <f>IF('Program 1'!Beg_Bal&gt;0,E54*($G$5/($G$5+$G$3)),0)</f>
        <v>#VALUE!</v>
      </c>
      <c r="L54" s="30" t="e">
        <f>IF(C54&lt;0,0,IF($M$5&lt;1,($M$5*'Program 1'!C54),$M$5))</f>
        <v>#VALUE!</v>
      </c>
      <c r="M54" s="26"/>
      <c r="N54" s="26"/>
      <c r="O54" s="38">
        <f t="shared" si="10"/>
        <v>0</v>
      </c>
      <c r="P54" s="26" t="e">
        <f t="shared" si="11"/>
        <v>#VALUE!</v>
      </c>
      <c r="Q54" s="26" t="e">
        <f t="shared" si="1"/>
        <v>#VALUE!</v>
      </c>
      <c r="R54" s="31" t="e">
        <f t="shared" si="12"/>
        <v>#VALUE!</v>
      </c>
      <c r="S54" s="31" t="e">
        <f t="shared" si="13"/>
        <v>#VALUE!</v>
      </c>
      <c r="T54" s="31" t="e">
        <f t="shared" si="14"/>
        <v>#VALUE!</v>
      </c>
      <c r="U54" s="31" t="e">
        <f t="shared" si="15"/>
        <v>#VALUE!</v>
      </c>
      <c r="V54" s="26" t="e">
        <f t="shared" si="2"/>
        <v>#VALUE!</v>
      </c>
      <c r="W54" s="26" t="e">
        <f t="shared" si="3"/>
        <v>#VALUE!</v>
      </c>
      <c r="X54" s="26" t="e">
        <f t="shared" si="4"/>
        <v>#VALUE!</v>
      </c>
      <c r="Y54" s="26" t="e">
        <f t="shared" si="5"/>
        <v>#VALUE!</v>
      </c>
      <c r="Z54" s="26" t="e">
        <f t="shared" si="6"/>
        <v>#VALUE!</v>
      </c>
      <c r="AA54" s="26" t="e">
        <f t="shared" si="7"/>
        <v>#VALUE!</v>
      </c>
      <c r="AB54" s="26" t="e">
        <f>IF(P54&gt;0,IF(SUM($N$16:N54)&gt;0,'Program 1'!Loan_Amount-SUM($N$16:N54),'Program 1'!Loan_Amount),0)</f>
        <v>#VALUE!</v>
      </c>
      <c r="AC54" s="37" t="e">
        <f>AB54*('Step 2 Program Parameters'!$C$3/12)</f>
        <v>#VALUE!</v>
      </c>
      <c r="AD54" s="26"/>
    </row>
    <row r="55" spans="1:30" x14ac:dyDescent="0.2">
      <c r="A55" s="27" t="str">
        <f>IF(Values_Entered,A54+1,"")</f>
        <v/>
      </c>
      <c r="B55" s="28" t="str">
        <f t="shared" si="8"/>
        <v/>
      </c>
      <c r="C55" s="29" t="str">
        <f t="shared" si="16"/>
        <v/>
      </c>
      <c r="D55" s="29" t="str">
        <f t="shared" si="17"/>
        <v/>
      </c>
      <c r="E55" s="29" t="str">
        <f t="shared" si="18"/>
        <v/>
      </c>
      <c r="F55" s="29" t="str">
        <f t="shared" si="9"/>
        <v/>
      </c>
      <c r="G55" s="29" t="str">
        <f>IF(Pay_Num&lt;&gt;"",IF('Program 1'!Pay_Num&lt;=$J$2,0,Total_Pay-Int),"")</f>
        <v/>
      </c>
      <c r="H55" s="29" t="str">
        <f t="shared" si="19"/>
        <v/>
      </c>
      <c r="I55" s="29" t="str">
        <f t="shared" si="0"/>
        <v/>
      </c>
      <c r="J55" s="30" t="e">
        <f>IF('Program 1'!Beg_Bal&gt;0,E55*($G$3/($G$3+$G$5)),0)</f>
        <v>#VALUE!</v>
      </c>
      <c r="K55" s="30" t="e">
        <f>IF('Program 1'!Beg_Bal&gt;0,E55*($G$5/($G$5+$G$3)),0)</f>
        <v>#VALUE!</v>
      </c>
      <c r="L55" s="30" t="e">
        <f>IF(C55&lt;0,0,IF($M$5&lt;1,($M$5*'Program 1'!C55),$M$5))</f>
        <v>#VALUE!</v>
      </c>
      <c r="M55" s="26"/>
      <c r="N55" s="26"/>
      <c r="O55" s="38">
        <f t="shared" si="10"/>
        <v>0</v>
      </c>
      <c r="P55" s="26" t="e">
        <f t="shared" si="11"/>
        <v>#VALUE!</v>
      </c>
      <c r="Q55" s="26" t="e">
        <f t="shared" si="1"/>
        <v>#VALUE!</v>
      </c>
      <c r="R55" s="31" t="e">
        <f t="shared" si="12"/>
        <v>#VALUE!</v>
      </c>
      <c r="S55" s="31" t="e">
        <f t="shared" si="13"/>
        <v>#VALUE!</v>
      </c>
      <c r="T55" s="31" t="e">
        <f t="shared" si="14"/>
        <v>#VALUE!</v>
      </c>
      <c r="U55" s="31" t="e">
        <f t="shared" si="15"/>
        <v>#VALUE!</v>
      </c>
      <c r="V55" s="26" t="e">
        <f t="shared" si="2"/>
        <v>#VALUE!</v>
      </c>
      <c r="W55" s="26" t="e">
        <f t="shared" si="3"/>
        <v>#VALUE!</v>
      </c>
      <c r="X55" s="26" t="e">
        <f t="shared" si="4"/>
        <v>#VALUE!</v>
      </c>
      <c r="Y55" s="26" t="e">
        <f t="shared" si="5"/>
        <v>#VALUE!</v>
      </c>
      <c r="Z55" s="26" t="e">
        <f t="shared" si="6"/>
        <v>#VALUE!</v>
      </c>
      <c r="AA55" s="26" t="e">
        <f t="shared" si="7"/>
        <v>#VALUE!</v>
      </c>
      <c r="AB55" s="26" t="e">
        <f>IF(P55&gt;0,IF(SUM($N$16:N55)&gt;0,'Program 1'!Loan_Amount-SUM($N$16:N55),'Program 1'!Loan_Amount),0)</f>
        <v>#VALUE!</v>
      </c>
      <c r="AC55" s="37" t="e">
        <f>AB55*('Step 2 Program Parameters'!$C$3/12)</f>
        <v>#VALUE!</v>
      </c>
      <c r="AD55" s="26"/>
    </row>
    <row r="56" spans="1:30" x14ac:dyDescent="0.2">
      <c r="A56" s="27" t="str">
        <f>IF(Values_Entered,A55+1,"")</f>
        <v/>
      </c>
      <c r="B56" s="28" t="str">
        <f t="shared" si="8"/>
        <v/>
      </c>
      <c r="C56" s="29" t="str">
        <f t="shared" si="16"/>
        <v/>
      </c>
      <c r="D56" s="29" t="str">
        <f t="shared" si="17"/>
        <v/>
      </c>
      <c r="E56" s="29" t="str">
        <f t="shared" si="18"/>
        <v/>
      </c>
      <c r="F56" s="29" t="str">
        <f t="shared" si="9"/>
        <v/>
      </c>
      <c r="G56" s="29" t="str">
        <f>IF(Pay_Num&lt;&gt;"",IF('Program 1'!Pay_Num&lt;=$J$2,0,Total_Pay-Int),"")</f>
        <v/>
      </c>
      <c r="H56" s="29" t="str">
        <f t="shared" si="19"/>
        <v/>
      </c>
      <c r="I56" s="29" t="str">
        <f t="shared" si="0"/>
        <v/>
      </c>
      <c r="J56" s="30" t="e">
        <f>IF('Program 1'!Beg_Bal&gt;0,E56*($G$3/($G$3+$G$5)),0)</f>
        <v>#VALUE!</v>
      </c>
      <c r="K56" s="30" t="e">
        <f>IF('Program 1'!Beg_Bal&gt;0,E56*($G$5/($G$5+$G$3)),0)</f>
        <v>#VALUE!</v>
      </c>
      <c r="L56" s="30" t="e">
        <f>IF(C56&lt;0,0,IF($M$5&lt;1,($M$5*'Program 1'!C56),$M$5))</f>
        <v>#VALUE!</v>
      </c>
      <c r="M56" s="26"/>
      <c r="N56" s="26"/>
      <c r="O56" s="38">
        <f t="shared" si="10"/>
        <v>0</v>
      </c>
      <c r="P56" s="26" t="e">
        <f t="shared" si="11"/>
        <v>#VALUE!</v>
      </c>
      <c r="Q56" s="26" t="e">
        <f t="shared" si="1"/>
        <v>#VALUE!</v>
      </c>
      <c r="R56" s="31" t="e">
        <f t="shared" si="12"/>
        <v>#VALUE!</v>
      </c>
      <c r="S56" s="31" t="e">
        <f t="shared" si="13"/>
        <v>#VALUE!</v>
      </c>
      <c r="T56" s="31" t="e">
        <f t="shared" si="14"/>
        <v>#VALUE!</v>
      </c>
      <c r="U56" s="31" t="e">
        <f t="shared" si="15"/>
        <v>#VALUE!</v>
      </c>
      <c r="V56" s="26" t="e">
        <f t="shared" si="2"/>
        <v>#VALUE!</v>
      </c>
      <c r="W56" s="26" t="e">
        <f t="shared" si="3"/>
        <v>#VALUE!</v>
      </c>
      <c r="X56" s="26" t="e">
        <f t="shared" si="4"/>
        <v>#VALUE!</v>
      </c>
      <c r="Y56" s="26" t="e">
        <f t="shared" si="5"/>
        <v>#VALUE!</v>
      </c>
      <c r="Z56" s="26" t="e">
        <f t="shared" si="6"/>
        <v>#VALUE!</v>
      </c>
      <c r="AA56" s="26" t="e">
        <f t="shared" si="7"/>
        <v>#VALUE!</v>
      </c>
      <c r="AB56" s="26" t="e">
        <f>IF(P56&gt;0,IF(SUM($N$16:N56)&gt;0,'Program 1'!Loan_Amount-SUM($N$16:N56),'Program 1'!Loan_Amount),0)</f>
        <v>#VALUE!</v>
      </c>
      <c r="AC56" s="37" t="e">
        <f>AB56*('Step 2 Program Parameters'!$C$3/12)</f>
        <v>#VALUE!</v>
      </c>
      <c r="AD56" s="26"/>
    </row>
    <row r="57" spans="1:30" x14ac:dyDescent="0.2">
      <c r="A57" s="27" t="str">
        <f>IF(Values_Entered,A56+1,"")</f>
        <v/>
      </c>
      <c r="B57" s="28" t="str">
        <f t="shared" si="8"/>
        <v/>
      </c>
      <c r="C57" s="29" t="str">
        <f t="shared" si="16"/>
        <v/>
      </c>
      <c r="D57" s="29" t="str">
        <f t="shared" si="17"/>
        <v/>
      </c>
      <c r="E57" s="29" t="str">
        <f t="shared" si="18"/>
        <v/>
      </c>
      <c r="F57" s="29" t="str">
        <f t="shared" si="9"/>
        <v/>
      </c>
      <c r="G57" s="29" t="str">
        <f>IF(Pay_Num&lt;&gt;"",IF('Program 1'!Pay_Num&lt;=$J$2,0,Total_Pay-Int),"")</f>
        <v/>
      </c>
      <c r="H57" s="29" t="str">
        <f t="shared" si="19"/>
        <v/>
      </c>
      <c r="I57" s="29" t="str">
        <f t="shared" si="0"/>
        <v/>
      </c>
      <c r="J57" s="30" t="e">
        <f>IF('Program 1'!Beg_Bal&gt;0,E57*($G$3/($G$3+$G$5)),0)</f>
        <v>#VALUE!</v>
      </c>
      <c r="K57" s="30" t="e">
        <f>IF('Program 1'!Beg_Bal&gt;0,E57*($G$5/($G$5+$G$3)),0)</f>
        <v>#VALUE!</v>
      </c>
      <c r="L57" s="30" t="e">
        <f>IF(C57&lt;0,0,IF($M$5&lt;1,($M$5*'Program 1'!C57),$M$5))</f>
        <v>#VALUE!</v>
      </c>
      <c r="M57" s="26"/>
      <c r="N57" s="26"/>
      <c r="O57" s="38">
        <f t="shared" si="10"/>
        <v>0</v>
      </c>
      <c r="P57" s="26" t="e">
        <f t="shared" si="11"/>
        <v>#VALUE!</v>
      </c>
      <c r="Q57" s="26" t="e">
        <f t="shared" si="1"/>
        <v>#VALUE!</v>
      </c>
      <c r="R57" s="31" t="e">
        <f t="shared" si="12"/>
        <v>#VALUE!</v>
      </c>
      <c r="S57" s="31" t="e">
        <f t="shared" si="13"/>
        <v>#VALUE!</v>
      </c>
      <c r="T57" s="31" t="e">
        <f t="shared" si="14"/>
        <v>#VALUE!</v>
      </c>
      <c r="U57" s="31" t="e">
        <f t="shared" si="15"/>
        <v>#VALUE!</v>
      </c>
      <c r="V57" s="26" t="e">
        <f t="shared" si="2"/>
        <v>#VALUE!</v>
      </c>
      <c r="W57" s="26" t="e">
        <f t="shared" si="3"/>
        <v>#VALUE!</v>
      </c>
      <c r="X57" s="26" t="e">
        <f t="shared" si="4"/>
        <v>#VALUE!</v>
      </c>
      <c r="Y57" s="26" t="e">
        <f t="shared" si="5"/>
        <v>#VALUE!</v>
      </c>
      <c r="Z57" s="26" t="e">
        <f t="shared" si="6"/>
        <v>#VALUE!</v>
      </c>
      <c r="AA57" s="26" t="e">
        <f t="shared" si="7"/>
        <v>#VALUE!</v>
      </c>
      <c r="AB57" s="26" t="e">
        <f>IF(P57&gt;0,IF(SUM($N$16:N57)&gt;0,'Program 1'!Loan_Amount-SUM($N$16:N57),'Program 1'!Loan_Amount),0)</f>
        <v>#VALUE!</v>
      </c>
      <c r="AC57" s="37" t="e">
        <f>AB57*('Step 2 Program Parameters'!$C$3/12)</f>
        <v>#VALUE!</v>
      </c>
      <c r="AD57" s="26"/>
    </row>
    <row r="58" spans="1:30" x14ac:dyDescent="0.2">
      <c r="A58" s="27" t="str">
        <f>IF(Values_Entered,A57+1,"")</f>
        <v/>
      </c>
      <c r="B58" s="28" t="str">
        <f t="shared" si="8"/>
        <v/>
      </c>
      <c r="C58" s="29" t="str">
        <f t="shared" si="16"/>
        <v/>
      </c>
      <c r="D58" s="29" t="str">
        <f t="shared" si="17"/>
        <v/>
      </c>
      <c r="E58" s="29" t="str">
        <f t="shared" si="18"/>
        <v/>
      </c>
      <c r="F58" s="29" t="str">
        <f t="shared" si="9"/>
        <v/>
      </c>
      <c r="G58" s="29" t="str">
        <f>IF(Pay_Num&lt;&gt;"",IF('Program 1'!Pay_Num&lt;=$J$2,0,Total_Pay-Int),"")</f>
        <v/>
      </c>
      <c r="H58" s="29" t="str">
        <f t="shared" si="19"/>
        <v/>
      </c>
      <c r="I58" s="29" t="str">
        <f t="shared" si="0"/>
        <v/>
      </c>
      <c r="J58" s="30" t="e">
        <f>IF('Program 1'!Beg_Bal&gt;0,E58*($G$3/($G$3+$G$5)),0)</f>
        <v>#VALUE!</v>
      </c>
      <c r="K58" s="30" t="e">
        <f>IF('Program 1'!Beg_Bal&gt;0,E58*($G$5/($G$5+$G$3)),0)</f>
        <v>#VALUE!</v>
      </c>
      <c r="L58" s="30" t="e">
        <f>IF(C58&lt;0,0,IF($M$5&lt;1,($M$5*'Program 1'!C58),$M$5))</f>
        <v>#VALUE!</v>
      </c>
      <c r="M58" s="26"/>
      <c r="N58" s="26"/>
      <c r="O58" s="38">
        <f t="shared" si="10"/>
        <v>0</v>
      </c>
      <c r="P58" s="26" t="e">
        <f t="shared" si="11"/>
        <v>#VALUE!</v>
      </c>
      <c r="Q58" s="26" t="e">
        <f t="shared" si="1"/>
        <v>#VALUE!</v>
      </c>
      <c r="R58" s="31" t="e">
        <f t="shared" si="12"/>
        <v>#VALUE!</v>
      </c>
      <c r="S58" s="31" t="e">
        <f t="shared" si="13"/>
        <v>#VALUE!</v>
      </c>
      <c r="T58" s="31" t="e">
        <f t="shared" si="14"/>
        <v>#VALUE!</v>
      </c>
      <c r="U58" s="31" t="e">
        <f t="shared" si="15"/>
        <v>#VALUE!</v>
      </c>
      <c r="V58" s="26" t="e">
        <f t="shared" si="2"/>
        <v>#VALUE!</v>
      </c>
      <c r="W58" s="26" t="e">
        <f t="shared" si="3"/>
        <v>#VALUE!</v>
      </c>
      <c r="X58" s="26" t="e">
        <f t="shared" si="4"/>
        <v>#VALUE!</v>
      </c>
      <c r="Y58" s="26" t="e">
        <f t="shared" si="5"/>
        <v>#VALUE!</v>
      </c>
      <c r="Z58" s="26" t="e">
        <f t="shared" si="6"/>
        <v>#VALUE!</v>
      </c>
      <c r="AA58" s="26" t="e">
        <f t="shared" si="7"/>
        <v>#VALUE!</v>
      </c>
      <c r="AB58" s="26" t="e">
        <f>IF(P58&gt;0,IF(SUM($N$16:N58)&gt;0,'Program 1'!Loan_Amount-SUM($N$16:N58),'Program 1'!Loan_Amount),0)</f>
        <v>#VALUE!</v>
      </c>
      <c r="AC58" s="37" t="e">
        <f>AB58*('Step 2 Program Parameters'!$C$3/12)</f>
        <v>#VALUE!</v>
      </c>
      <c r="AD58" s="26"/>
    </row>
    <row r="59" spans="1:30" x14ac:dyDescent="0.2">
      <c r="A59" s="27" t="str">
        <f>IF(Values_Entered,A58+1,"")</f>
        <v/>
      </c>
      <c r="B59" s="28" t="str">
        <f t="shared" si="8"/>
        <v/>
      </c>
      <c r="C59" s="29" t="str">
        <f t="shared" si="16"/>
        <v/>
      </c>
      <c r="D59" s="29" t="str">
        <f t="shared" si="17"/>
        <v/>
      </c>
      <c r="E59" s="29" t="str">
        <f t="shared" si="18"/>
        <v/>
      </c>
      <c r="F59" s="29" t="str">
        <f t="shared" si="9"/>
        <v/>
      </c>
      <c r="G59" s="29" t="str">
        <f>IF(Pay_Num&lt;&gt;"",IF('Program 1'!Pay_Num&lt;=$J$2,0,Total_Pay-Int),"")</f>
        <v/>
      </c>
      <c r="H59" s="29" t="str">
        <f t="shared" si="19"/>
        <v/>
      </c>
      <c r="I59" s="29" t="str">
        <f t="shared" si="0"/>
        <v/>
      </c>
      <c r="J59" s="30" t="e">
        <f>IF('Program 1'!Beg_Bal&gt;0,E59*($G$3/($G$3+$G$5)),0)</f>
        <v>#VALUE!</v>
      </c>
      <c r="K59" s="30" t="e">
        <f>IF('Program 1'!Beg_Bal&gt;0,E59*($G$5/($G$5+$G$3)),0)</f>
        <v>#VALUE!</v>
      </c>
      <c r="L59" s="30" t="e">
        <f>IF(C59&lt;0,0,IF($M$5&lt;1,($M$5*'Program 1'!C59),$M$5))</f>
        <v>#VALUE!</v>
      </c>
      <c r="M59" s="26"/>
      <c r="N59" s="26"/>
      <c r="O59" s="38">
        <f t="shared" si="10"/>
        <v>0</v>
      </c>
      <c r="P59" s="26" t="e">
        <f t="shared" si="11"/>
        <v>#VALUE!</v>
      </c>
      <c r="Q59" s="26" t="e">
        <f t="shared" si="1"/>
        <v>#VALUE!</v>
      </c>
      <c r="R59" s="31" t="e">
        <f t="shared" si="12"/>
        <v>#VALUE!</v>
      </c>
      <c r="S59" s="31" t="e">
        <f t="shared" si="13"/>
        <v>#VALUE!</v>
      </c>
      <c r="T59" s="31" t="e">
        <f t="shared" si="14"/>
        <v>#VALUE!</v>
      </c>
      <c r="U59" s="31" t="e">
        <f t="shared" si="15"/>
        <v>#VALUE!</v>
      </c>
      <c r="V59" s="26" t="e">
        <f t="shared" si="2"/>
        <v>#VALUE!</v>
      </c>
      <c r="W59" s="26" t="e">
        <f t="shared" si="3"/>
        <v>#VALUE!</v>
      </c>
      <c r="X59" s="26" t="e">
        <f t="shared" si="4"/>
        <v>#VALUE!</v>
      </c>
      <c r="Y59" s="26" t="e">
        <f t="shared" si="5"/>
        <v>#VALUE!</v>
      </c>
      <c r="Z59" s="26" t="e">
        <f t="shared" si="6"/>
        <v>#VALUE!</v>
      </c>
      <c r="AA59" s="26" t="e">
        <f t="shared" si="7"/>
        <v>#VALUE!</v>
      </c>
      <c r="AB59" s="26" t="e">
        <f>IF(P59&gt;0,IF(SUM($N$16:N59)&gt;0,'Program 1'!Loan_Amount-SUM($N$16:N59),'Program 1'!Loan_Amount),0)</f>
        <v>#VALUE!</v>
      </c>
      <c r="AC59" s="37" t="e">
        <f>AB59*('Step 2 Program Parameters'!$C$3/12)</f>
        <v>#VALUE!</v>
      </c>
      <c r="AD59" s="26"/>
    </row>
    <row r="60" spans="1:30" x14ac:dyDescent="0.2">
      <c r="A60" s="27" t="str">
        <f>IF(Values_Entered,A59+1,"")</f>
        <v/>
      </c>
      <c r="B60" s="28" t="str">
        <f t="shared" si="8"/>
        <v/>
      </c>
      <c r="C60" s="29" t="str">
        <f t="shared" si="16"/>
        <v/>
      </c>
      <c r="D60" s="29" t="str">
        <f t="shared" si="17"/>
        <v/>
      </c>
      <c r="E60" s="29" t="str">
        <f t="shared" si="18"/>
        <v/>
      </c>
      <c r="F60" s="29" t="str">
        <f t="shared" si="9"/>
        <v/>
      </c>
      <c r="G60" s="29" t="str">
        <f>IF(Pay_Num&lt;&gt;"",IF('Program 1'!Pay_Num&lt;=$J$2,0,Total_Pay-Int),"")</f>
        <v/>
      </c>
      <c r="H60" s="29" t="str">
        <f t="shared" si="19"/>
        <v/>
      </c>
      <c r="I60" s="29" t="str">
        <f t="shared" si="0"/>
        <v/>
      </c>
      <c r="J60" s="30" t="e">
        <f>IF('Program 1'!Beg_Bal&gt;0,E60*($G$3/($G$3+$G$5)),0)</f>
        <v>#VALUE!</v>
      </c>
      <c r="K60" s="30" t="e">
        <f>IF('Program 1'!Beg_Bal&gt;0,E60*($G$5/($G$5+$G$3)),0)</f>
        <v>#VALUE!</v>
      </c>
      <c r="L60" s="30" t="e">
        <f>IF(C60&lt;0,0,IF($M$5&lt;1,($M$5*'Program 1'!C60),$M$5))</f>
        <v>#VALUE!</v>
      </c>
      <c r="M60" s="26"/>
      <c r="N60" s="26"/>
      <c r="O60" s="38">
        <f t="shared" si="10"/>
        <v>0</v>
      </c>
      <c r="P60" s="26" t="e">
        <f t="shared" si="11"/>
        <v>#VALUE!</v>
      </c>
      <c r="Q60" s="26" t="e">
        <f t="shared" si="1"/>
        <v>#VALUE!</v>
      </c>
      <c r="R60" s="31" t="e">
        <f t="shared" si="12"/>
        <v>#VALUE!</v>
      </c>
      <c r="S60" s="31" t="e">
        <f t="shared" si="13"/>
        <v>#VALUE!</v>
      </c>
      <c r="T60" s="31" t="e">
        <f t="shared" si="14"/>
        <v>#VALUE!</v>
      </c>
      <c r="U60" s="31" t="e">
        <f t="shared" si="15"/>
        <v>#VALUE!</v>
      </c>
      <c r="V60" s="26" t="e">
        <f t="shared" si="2"/>
        <v>#VALUE!</v>
      </c>
      <c r="W60" s="26" t="e">
        <f t="shared" si="3"/>
        <v>#VALUE!</v>
      </c>
      <c r="X60" s="26" t="e">
        <f t="shared" si="4"/>
        <v>#VALUE!</v>
      </c>
      <c r="Y60" s="26" t="e">
        <f t="shared" si="5"/>
        <v>#VALUE!</v>
      </c>
      <c r="Z60" s="26" t="e">
        <f t="shared" si="6"/>
        <v>#VALUE!</v>
      </c>
      <c r="AA60" s="26" t="e">
        <f t="shared" si="7"/>
        <v>#VALUE!</v>
      </c>
      <c r="AB60" s="26" t="e">
        <f>IF(P60&gt;0,IF(SUM($N$16:N60)&gt;0,'Program 1'!Loan_Amount-SUM($N$16:N60),'Program 1'!Loan_Amount),0)</f>
        <v>#VALUE!</v>
      </c>
      <c r="AC60" s="37" t="e">
        <f>AB60*('Step 2 Program Parameters'!$C$3/12)</f>
        <v>#VALUE!</v>
      </c>
      <c r="AD60" s="26"/>
    </row>
    <row r="61" spans="1:30" x14ac:dyDescent="0.2">
      <c r="A61" s="27" t="str">
        <f>IF(Values_Entered,A60+1,"")</f>
        <v/>
      </c>
      <c r="B61" s="28" t="str">
        <f t="shared" si="8"/>
        <v/>
      </c>
      <c r="C61" s="29" t="str">
        <f t="shared" si="16"/>
        <v/>
      </c>
      <c r="D61" s="29" t="str">
        <f t="shared" si="17"/>
        <v/>
      </c>
      <c r="E61" s="29" t="str">
        <f t="shared" si="18"/>
        <v/>
      </c>
      <c r="F61" s="29" t="str">
        <f t="shared" si="9"/>
        <v/>
      </c>
      <c r="G61" s="29" t="str">
        <f>IF(Pay_Num&lt;&gt;"",IF('Program 1'!Pay_Num&lt;=$J$2,0,Total_Pay-Int),"")</f>
        <v/>
      </c>
      <c r="H61" s="29" t="str">
        <f t="shared" si="19"/>
        <v/>
      </c>
      <c r="I61" s="29" t="str">
        <f t="shared" si="0"/>
        <v/>
      </c>
      <c r="J61" s="30" t="e">
        <f>IF('Program 1'!Beg_Bal&gt;0,E61*($G$3/($G$3+$G$5)),0)</f>
        <v>#VALUE!</v>
      </c>
      <c r="K61" s="30" t="e">
        <f>IF('Program 1'!Beg_Bal&gt;0,E61*($G$5/($G$5+$G$3)),0)</f>
        <v>#VALUE!</v>
      </c>
      <c r="L61" s="30" t="e">
        <f>IF(C61&lt;0,0,IF($M$5&lt;1,($M$5*'Program 1'!C61),$M$5))</f>
        <v>#VALUE!</v>
      </c>
      <c r="M61" s="26"/>
      <c r="N61" s="26"/>
      <c r="O61" s="38">
        <f t="shared" si="10"/>
        <v>0</v>
      </c>
      <c r="P61" s="26" t="e">
        <f t="shared" si="11"/>
        <v>#VALUE!</v>
      </c>
      <c r="Q61" s="26" t="e">
        <f t="shared" si="1"/>
        <v>#VALUE!</v>
      </c>
      <c r="R61" s="31" t="e">
        <f t="shared" si="12"/>
        <v>#VALUE!</v>
      </c>
      <c r="S61" s="31" t="e">
        <f t="shared" si="13"/>
        <v>#VALUE!</v>
      </c>
      <c r="T61" s="31" t="e">
        <f t="shared" si="14"/>
        <v>#VALUE!</v>
      </c>
      <c r="U61" s="31" t="e">
        <f t="shared" si="15"/>
        <v>#VALUE!</v>
      </c>
      <c r="V61" s="26" t="e">
        <f t="shared" si="2"/>
        <v>#VALUE!</v>
      </c>
      <c r="W61" s="26" t="e">
        <f t="shared" si="3"/>
        <v>#VALUE!</v>
      </c>
      <c r="X61" s="26" t="e">
        <f t="shared" si="4"/>
        <v>#VALUE!</v>
      </c>
      <c r="Y61" s="26" t="e">
        <f t="shared" si="5"/>
        <v>#VALUE!</v>
      </c>
      <c r="Z61" s="26" t="e">
        <f t="shared" si="6"/>
        <v>#VALUE!</v>
      </c>
      <c r="AA61" s="26" t="e">
        <f t="shared" si="7"/>
        <v>#VALUE!</v>
      </c>
      <c r="AB61" s="26" t="e">
        <f>IF(P61&gt;0,IF(SUM($N$16:N61)&gt;0,'Program 1'!Loan_Amount-SUM($N$16:N61),'Program 1'!Loan_Amount),0)</f>
        <v>#VALUE!</v>
      </c>
      <c r="AC61" s="37" t="e">
        <f>AB61*('Step 2 Program Parameters'!$C$3/12)</f>
        <v>#VALUE!</v>
      </c>
      <c r="AD61" s="26"/>
    </row>
    <row r="62" spans="1:30" x14ac:dyDescent="0.2">
      <c r="A62" s="27" t="str">
        <f>IF(Values_Entered,A61+1,"")</f>
        <v/>
      </c>
      <c r="B62" s="28" t="str">
        <f t="shared" si="8"/>
        <v/>
      </c>
      <c r="C62" s="29" t="str">
        <f t="shared" si="16"/>
        <v/>
      </c>
      <c r="D62" s="29" t="str">
        <f t="shared" si="17"/>
        <v/>
      </c>
      <c r="E62" s="29" t="str">
        <f t="shared" si="18"/>
        <v/>
      </c>
      <c r="F62" s="29" t="str">
        <f t="shared" si="9"/>
        <v/>
      </c>
      <c r="G62" s="29" t="str">
        <f>IF(Pay_Num&lt;&gt;"",IF('Program 1'!Pay_Num&lt;=$J$2,0,Total_Pay-Int),"")</f>
        <v/>
      </c>
      <c r="H62" s="29" t="str">
        <f t="shared" si="19"/>
        <v/>
      </c>
      <c r="I62" s="29" t="str">
        <f t="shared" si="0"/>
        <v/>
      </c>
      <c r="J62" s="30" t="e">
        <f>IF('Program 1'!Beg_Bal&gt;0,E62*($G$3/($G$3+$G$5)),0)</f>
        <v>#VALUE!</v>
      </c>
      <c r="K62" s="30" t="e">
        <f>IF('Program 1'!Beg_Bal&gt;0,E62*($G$5/($G$5+$G$3)),0)</f>
        <v>#VALUE!</v>
      </c>
      <c r="L62" s="30" t="e">
        <f>IF(C62&lt;0,0,IF($M$5&lt;1,($M$5*'Program 1'!C62),$M$5))</f>
        <v>#VALUE!</v>
      </c>
      <c r="M62" s="26"/>
      <c r="N62" s="26"/>
      <c r="O62" s="38">
        <f t="shared" si="10"/>
        <v>0</v>
      </c>
      <c r="P62" s="26" t="e">
        <f t="shared" si="11"/>
        <v>#VALUE!</v>
      </c>
      <c r="Q62" s="26" t="e">
        <f t="shared" si="1"/>
        <v>#VALUE!</v>
      </c>
      <c r="R62" s="31" t="e">
        <f t="shared" si="12"/>
        <v>#VALUE!</v>
      </c>
      <c r="S62" s="31" t="e">
        <f t="shared" si="13"/>
        <v>#VALUE!</v>
      </c>
      <c r="T62" s="31" t="e">
        <f t="shared" si="14"/>
        <v>#VALUE!</v>
      </c>
      <c r="U62" s="31" t="e">
        <f t="shared" si="15"/>
        <v>#VALUE!</v>
      </c>
      <c r="V62" s="26" t="e">
        <f t="shared" si="2"/>
        <v>#VALUE!</v>
      </c>
      <c r="W62" s="26" t="e">
        <f t="shared" si="3"/>
        <v>#VALUE!</v>
      </c>
      <c r="X62" s="26" t="e">
        <f t="shared" si="4"/>
        <v>#VALUE!</v>
      </c>
      <c r="Y62" s="26" t="e">
        <f t="shared" si="5"/>
        <v>#VALUE!</v>
      </c>
      <c r="Z62" s="26" t="e">
        <f t="shared" si="6"/>
        <v>#VALUE!</v>
      </c>
      <c r="AA62" s="26" t="e">
        <f t="shared" si="7"/>
        <v>#VALUE!</v>
      </c>
      <c r="AB62" s="26" t="e">
        <f>IF(P62&gt;0,IF(SUM($N$16:N62)&gt;0,'Program 1'!Loan_Amount-SUM($N$16:N62),'Program 1'!Loan_Amount),0)</f>
        <v>#VALUE!</v>
      </c>
      <c r="AC62" s="37" t="e">
        <f>AB62*('Step 2 Program Parameters'!$C$3/12)</f>
        <v>#VALUE!</v>
      </c>
      <c r="AD62" s="26"/>
    </row>
    <row r="63" spans="1:30" x14ac:dyDescent="0.2">
      <c r="A63" s="27" t="str">
        <f>IF(Values_Entered,A62+1,"")</f>
        <v/>
      </c>
      <c r="B63" s="28" t="str">
        <f t="shared" si="8"/>
        <v/>
      </c>
      <c r="C63" s="29" t="str">
        <f t="shared" si="16"/>
        <v/>
      </c>
      <c r="D63" s="29" t="str">
        <f t="shared" si="17"/>
        <v/>
      </c>
      <c r="E63" s="29" t="str">
        <f t="shared" si="18"/>
        <v/>
      </c>
      <c r="F63" s="29" t="str">
        <f t="shared" si="9"/>
        <v/>
      </c>
      <c r="G63" s="29" t="str">
        <f>IF(Pay_Num&lt;&gt;"",IF('Program 1'!Pay_Num&lt;=$J$2,0,Total_Pay-Int),"")</f>
        <v/>
      </c>
      <c r="H63" s="29" t="str">
        <f t="shared" si="19"/>
        <v/>
      </c>
      <c r="I63" s="29" t="str">
        <f t="shared" si="0"/>
        <v/>
      </c>
      <c r="J63" s="30" t="e">
        <f>IF('Program 1'!Beg_Bal&gt;0,E63*($G$3/($G$3+$G$5)),0)</f>
        <v>#VALUE!</v>
      </c>
      <c r="K63" s="30" t="e">
        <f>IF('Program 1'!Beg_Bal&gt;0,E63*($G$5/($G$5+$G$3)),0)</f>
        <v>#VALUE!</v>
      </c>
      <c r="L63" s="30" t="e">
        <f>IF(C63&lt;0,0,IF($M$5&lt;1,($M$5*'Program 1'!C63),$M$5))</f>
        <v>#VALUE!</v>
      </c>
      <c r="M63" s="26"/>
      <c r="N63" s="26"/>
      <c r="O63" s="38">
        <f t="shared" si="10"/>
        <v>0</v>
      </c>
      <c r="P63" s="26" t="e">
        <f t="shared" si="11"/>
        <v>#VALUE!</v>
      </c>
      <c r="Q63" s="26" t="e">
        <f t="shared" si="1"/>
        <v>#VALUE!</v>
      </c>
      <c r="R63" s="31" t="e">
        <f t="shared" si="12"/>
        <v>#VALUE!</v>
      </c>
      <c r="S63" s="31" t="e">
        <f t="shared" si="13"/>
        <v>#VALUE!</v>
      </c>
      <c r="T63" s="31" t="e">
        <f t="shared" si="14"/>
        <v>#VALUE!</v>
      </c>
      <c r="U63" s="31" t="e">
        <f t="shared" si="15"/>
        <v>#VALUE!</v>
      </c>
      <c r="V63" s="26" t="e">
        <f t="shared" si="2"/>
        <v>#VALUE!</v>
      </c>
      <c r="W63" s="26" t="e">
        <f t="shared" si="3"/>
        <v>#VALUE!</v>
      </c>
      <c r="X63" s="26" t="e">
        <f t="shared" si="4"/>
        <v>#VALUE!</v>
      </c>
      <c r="Y63" s="26" t="e">
        <f t="shared" si="5"/>
        <v>#VALUE!</v>
      </c>
      <c r="Z63" s="26" t="e">
        <f t="shared" si="6"/>
        <v>#VALUE!</v>
      </c>
      <c r="AA63" s="26" t="e">
        <f t="shared" si="7"/>
        <v>#VALUE!</v>
      </c>
      <c r="AB63" s="26" t="e">
        <f>IF(P63&gt;0,IF(SUM($N$16:N63)&gt;0,'Program 1'!Loan_Amount-SUM($N$16:N63),'Program 1'!Loan_Amount),0)</f>
        <v>#VALUE!</v>
      </c>
      <c r="AC63" s="37" t="e">
        <f>AB63*('Step 2 Program Parameters'!$C$3/12)</f>
        <v>#VALUE!</v>
      </c>
      <c r="AD63" s="26"/>
    </row>
    <row r="64" spans="1:30" x14ac:dyDescent="0.2">
      <c r="A64" s="27" t="str">
        <f>IF(Values_Entered,A63+1,"")</f>
        <v/>
      </c>
      <c r="B64" s="28" t="str">
        <f t="shared" si="8"/>
        <v/>
      </c>
      <c r="C64" s="29" t="str">
        <f t="shared" si="16"/>
        <v/>
      </c>
      <c r="D64" s="29" t="str">
        <f t="shared" si="17"/>
        <v/>
      </c>
      <c r="E64" s="29" t="str">
        <f t="shared" si="18"/>
        <v/>
      </c>
      <c r="F64" s="29" t="str">
        <f t="shared" si="9"/>
        <v/>
      </c>
      <c r="G64" s="29" t="str">
        <f>IF(Pay_Num&lt;&gt;"",IF('Program 1'!Pay_Num&lt;=$J$2,0,Total_Pay-Int),"")</f>
        <v/>
      </c>
      <c r="H64" s="29" t="str">
        <f t="shared" si="19"/>
        <v/>
      </c>
      <c r="I64" s="29" t="str">
        <f t="shared" si="0"/>
        <v/>
      </c>
      <c r="J64" s="30" t="e">
        <f>IF('Program 1'!Beg_Bal&gt;0,E64*($G$3/($G$3+$G$5)),0)</f>
        <v>#VALUE!</v>
      </c>
      <c r="K64" s="30" t="e">
        <f>IF('Program 1'!Beg_Bal&gt;0,E64*($G$5/($G$5+$G$3)),0)</f>
        <v>#VALUE!</v>
      </c>
      <c r="L64" s="30" t="e">
        <f>IF(C64&lt;0,0,IF($M$5&lt;1,($M$5*'Program 1'!C64),$M$5))</f>
        <v>#VALUE!</v>
      </c>
      <c r="M64" s="26"/>
      <c r="N64" s="26"/>
      <c r="O64" s="38">
        <f t="shared" si="10"/>
        <v>0</v>
      </c>
      <c r="P64" s="26" t="e">
        <f t="shared" si="11"/>
        <v>#VALUE!</v>
      </c>
      <c r="Q64" s="26" t="e">
        <f t="shared" si="1"/>
        <v>#VALUE!</v>
      </c>
      <c r="R64" s="31" t="e">
        <f t="shared" si="12"/>
        <v>#VALUE!</v>
      </c>
      <c r="S64" s="31" t="e">
        <f t="shared" si="13"/>
        <v>#VALUE!</v>
      </c>
      <c r="T64" s="31" t="e">
        <f t="shared" si="14"/>
        <v>#VALUE!</v>
      </c>
      <c r="U64" s="31" t="e">
        <f t="shared" si="15"/>
        <v>#VALUE!</v>
      </c>
      <c r="V64" s="26" t="e">
        <f t="shared" si="2"/>
        <v>#VALUE!</v>
      </c>
      <c r="W64" s="26" t="e">
        <f t="shared" si="3"/>
        <v>#VALUE!</v>
      </c>
      <c r="X64" s="26" t="e">
        <f t="shared" si="4"/>
        <v>#VALUE!</v>
      </c>
      <c r="Y64" s="26" t="e">
        <f t="shared" si="5"/>
        <v>#VALUE!</v>
      </c>
      <c r="Z64" s="26" t="e">
        <f t="shared" si="6"/>
        <v>#VALUE!</v>
      </c>
      <c r="AA64" s="26" t="e">
        <f t="shared" si="7"/>
        <v>#VALUE!</v>
      </c>
      <c r="AB64" s="26" t="e">
        <f>IF(P64&gt;0,IF(SUM($N$16:N64)&gt;0,'Program 1'!Loan_Amount-SUM($N$16:N64),'Program 1'!Loan_Amount),0)</f>
        <v>#VALUE!</v>
      </c>
      <c r="AC64" s="37" t="e">
        <f>AB64*('Step 2 Program Parameters'!$C$3/12)</f>
        <v>#VALUE!</v>
      </c>
      <c r="AD64" s="26"/>
    </row>
    <row r="65" spans="1:30" x14ac:dyDescent="0.2">
      <c r="A65" s="27" t="str">
        <f>IF(Values_Entered,A64+1,"")</f>
        <v/>
      </c>
      <c r="B65" s="28" t="str">
        <f t="shared" si="8"/>
        <v/>
      </c>
      <c r="C65" s="29" t="str">
        <f t="shared" si="16"/>
        <v/>
      </c>
      <c r="D65" s="29" t="str">
        <f t="shared" si="17"/>
        <v/>
      </c>
      <c r="E65" s="29" t="str">
        <f t="shared" si="18"/>
        <v/>
      </c>
      <c r="F65" s="29" t="str">
        <f t="shared" si="9"/>
        <v/>
      </c>
      <c r="G65" s="29" t="str">
        <f>IF(Pay_Num&lt;&gt;"",IF('Program 1'!Pay_Num&lt;=$J$2,0,Total_Pay-Int),"")</f>
        <v/>
      </c>
      <c r="H65" s="29" t="str">
        <f t="shared" si="19"/>
        <v/>
      </c>
      <c r="I65" s="29" t="str">
        <f t="shared" si="0"/>
        <v/>
      </c>
      <c r="J65" s="30" t="e">
        <f>IF('Program 1'!Beg_Bal&gt;0,E65*($G$3/($G$3+$G$5)),0)</f>
        <v>#VALUE!</v>
      </c>
      <c r="K65" s="30" t="e">
        <f>IF('Program 1'!Beg_Bal&gt;0,E65*($G$5/($G$5+$G$3)),0)</f>
        <v>#VALUE!</v>
      </c>
      <c r="L65" s="30" t="e">
        <f>IF(C65&lt;0,0,IF($M$5&lt;1,($M$5*'Program 1'!C65),$M$5))</f>
        <v>#VALUE!</v>
      </c>
      <c r="M65" s="26"/>
      <c r="N65" s="26"/>
      <c r="O65" s="38">
        <f t="shared" si="10"/>
        <v>0</v>
      </c>
      <c r="P65" s="26" t="e">
        <f t="shared" si="11"/>
        <v>#VALUE!</v>
      </c>
      <c r="Q65" s="26" t="e">
        <f t="shared" si="1"/>
        <v>#VALUE!</v>
      </c>
      <c r="R65" s="31" t="e">
        <f t="shared" si="12"/>
        <v>#VALUE!</v>
      </c>
      <c r="S65" s="31" t="e">
        <f t="shared" si="13"/>
        <v>#VALUE!</v>
      </c>
      <c r="T65" s="31" t="e">
        <f t="shared" si="14"/>
        <v>#VALUE!</v>
      </c>
      <c r="U65" s="31" t="e">
        <f t="shared" si="15"/>
        <v>#VALUE!</v>
      </c>
      <c r="V65" s="26" t="e">
        <f t="shared" si="2"/>
        <v>#VALUE!</v>
      </c>
      <c r="W65" s="26" t="e">
        <f t="shared" si="3"/>
        <v>#VALUE!</v>
      </c>
      <c r="X65" s="26" t="e">
        <f t="shared" si="4"/>
        <v>#VALUE!</v>
      </c>
      <c r="Y65" s="26" t="e">
        <f t="shared" si="5"/>
        <v>#VALUE!</v>
      </c>
      <c r="Z65" s="26" t="e">
        <f t="shared" si="6"/>
        <v>#VALUE!</v>
      </c>
      <c r="AA65" s="26" t="e">
        <f t="shared" si="7"/>
        <v>#VALUE!</v>
      </c>
      <c r="AB65" s="26" t="e">
        <f>IF(P65&gt;0,IF(SUM($N$16:N65)&gt;0,'Program 1'!Loan_Amount-SUM($N$16:N65),'Program 1'!Loan_Amount),0)</f>
        <v>#VALUE!</v>
      </c>
      <c r="AC65" s="37" t="e">
        <f>AB65*('Step 2 Program Parameters'!$C$3/12)</f>
        <v>#VALUE!</v>
      </c>
      <c r="AD65" s="26"/>
    </row>
    <row r="66" spans="1:30" x14ac:dyDescent="0.2">
      <c r="A66" s="27" t="str">
        <f>IF(Values_Entered,A65+1,"")</f>
        <v/>
      </c>
      <c r="B66" s="28" t="str">
        <f t="shared" si="8"/>
        <v/>
      </c>
      <c r="C66" s="29" t="str">
        <f t="shared" si="16"/>
        <v/>
      </c>
      <c r="D66" s="29" t="str">
        <f t="shared" si="17"/>
        <v/>
      </c>
      <c r="E66" s="29" t="str">
        <f t="shared" si="18"/>
        <v/>
      </c>
      <c r="F66" s="29" t="str">
        <f t="shared" si="9"/>
        <v/>
      </c>
      <c r="G66" s="29" t="str">
        <f>IF(Pay_Num&lt;&gt;"",IF('Program 1'!Pay_Num&lt;=$J$2,0,Total_Pay-Int),"")</f>
        <v/>
      </c>
      <c r="H66" s="29" t="str">
        <f t="shared" si="19"/>
        <v/>
      </c>
      <c r="I66" s="29" t="str">
        <f t="shared" si="0"/>
        <v/>
      </c>
      <c r="J66" s="30" t="e">
        <f>IF('Program 1'!Beg_Bal&gt;0,E66*($G$3/($G$3+$G$5)),0)</f>
        <v>#VALUE!</v>
      </c>
      <c r="K66" s="30" t="e">
        <f>IF('Program 1'!Beg_Bal&gt;0,E66*($G$5/($G$5+$G$3)),0)</f>
        <v>#VALUE!</v>
      </c>
      <c r="L66" s="30" t="e">
        <f>IF(C66&lt;0,0,IF($M$5&lt;1,($M$5*'Program 1'!C66),$M$5))</f>
        <v>#VALUE!</v>
      </c>
      <c r="M66" s="26"/>
      <c r="N66" s="26"/>
      <c r="O66" s="38">
        <f t="shared" si="10"/>
        <v>0</v>
      </c>
      <c r="P66" s="26" t="e">
        <f t="shared" si="11"/>
        <v>#VALUE!</v>
      </c>
      <c r="Q66" s="26" t="e">
        <f t="shared" si="1"/>
        <v>#VALUE!</v>
      </c>
      <c r="R66" s="31" t="e">
        <f t="shared" si="12"/>
        <v>#VALUE!</v>
      </c>
      <c r="S66" s="31" t="e">
        <f t="shared" si="13"/>
        <v>#VALUE!</v>
      </c>
      <c r="T66" s="31" t="e">
        <f t="shared" si="14"/>
        <v>#VALUE!</v>
      </c>
      <c r="U66" s="31" t="e">
        <f t="shared" si="15"/>
        <v>#VALUE!</v>
      </c>
      <c r="V66" s="26" t="e">
        <f t="shared" si="2"/>
        <v>#VALUE!</v>
      </c>
      <c r="W66" s="26" t="e">
        <f t="shared" si="3"/>
        <v>#VALUE!</v>
      </c>
      <c r="X66" s="26" t="e">
        <f t="shared" si="4"/>
        <v>#VALUE!</v>
      </c>
      <c r="Y66" s="26" t="e">
        <f t="shared" si="5"/>
        <v>#VALUE!</v>
      </c>
      <c r="Z66" s="26" t="e">
        <f t="shared" si="6"/>
        <v>#VALUE!</v>
      </c>
      <c r="AA66" s="26" t="e">
        <f t="shared" si="7"/>
        <v>#VALUE!</v>
      </c>
      <c r="AB66" s="26" t="e">
        <f>IF(P66&gt;0,IF(SUM($N$16:N66)&gt;0,'Program 1'!Loan_Amount-SUM($N$16:N66),'Program 1'!Loan_Amount),0)</f>
        <v>#VALUE!</v>
      </c>
      <c r="AC66" s="37" t="e">
        <f>AB66*('Step 2 Program Parameters'!$C$3/12)</f>
        <v>#VALUE!</v>
      </c>
      <c r="AD66" s="26"/>
    </row>
    <row r="67" spans="1:30" x14ac:dyDescent="0.2">
      <c r="A67" s="27" t="str">
        <f>IF(Values_Entered,A66+1,"")</f>
        <v/>
      </c>
      <c r="B67" s="28" t="str">
        <f t="shared" si="8"/>
        <v/>
      </c>
      <c r="C67" s="29" t="str">
        <f t="shared" si="16"/>
        <v/>
      </c>
      <c r="D67" s="29" t="str">
        <f t="shared" si="17"/>
        <v/>
      </c>
      <c r="E67" s="29" t="str">
        <f t="shared" si="18"/>
        <v/>
      </c>
      <c r="F67" s="29" t="str">
        <f t="shared" si="9"/>
        <v/>
      </c>
      <c r="G67" s="29" t="str">
        <f>IF(Pay_Num&lt;&gt;"",IF('Program 1'!Pay_Num&lt;=$J$2,0,Total_Pay-Int),"")</f>
        <v/>
      </c>
      <c r="H67" s="29" t="str">
        <f t="shared" si="19"/>
        <v/>
      </c>
      <c r="I67" s="29" t="str">
        <f t="shared" si="0"/>
        <v/>
      </c>
      <c r="J67" s="30" t="e">
        <f>IF('Program 1'!Beg_Bal&gt;0,E67*($G$3/($G$3+$G$5)),0)</f>
        <v>#VALUE!</v>
      </c>
      <c r="K67" s="30" t="e">
        <f>IF('Program 1'!Beg_Bal&gt;0,E67*($G$5/($G$5+$G$3)),0)</f>
        <v>#VALUE!</v>
      </c>
      <c r="L67" s="30" t="e">
        <f>IF(C67&lt;0,0,IF($M$5&lt;1,($M$5*'Program 1'!C67),$M$5))</f>
        <v>#VALUE!</v>
      </c>
      <c r="M67" s="26"/>
      <c r="N67" s="26"/>
      <c r="O67" s="38">
        <f t="shared" si="10"/>
        <v>0</v>
      </c>
      <c r="P67" s="26" t="e">
        <f t="shared" si="11"/>
        <v>#VALUE!</v>
      </c>
      <c r="Q67" s="26" t="e">
        <f t="shared" si="1"/>
        <v>#VALUE!</v>
      </c>
      <c r="R67" s="31" t="e">
        <f t="shared" si="12"/>
        <v>#VALUE!</v>
      </c>
      <c r="S67" s="31" t="e">
        <f t="shared" si="13"/>
        <v>#VALUE!</v>
      </c>
      <c r="T67" s="31" t="e">
        <f t="shared" si="14"/>
        <v>#VALUE!</v>
      </c>
      <c r="U67" s="31" t="e">
        <f t="shared" si="15"/>
        <v>#VALUE!</v>
      </c>
      <c r="V67" s="26" t="e">
        <f t="shared" si="2"/>
        <v>#VALUE!</v>
      </c>
      <c r="W67" s="26" t="e">
        <f t="shared" si="3"/>
        <v>#VALUE!</v>
      </c>
      <c r="X67" s="26" t="e">
        <f t="shared" si="4"/>
        <v>#VALUE!</v>
      </c>
      <c r="Y67" s="26" t="e">
        <f t="shared" si="5"/>
        <v>#VALUE!</v>
      </c>
      <c r="Z67" s="26" t="e">
        <f t="shared" si="6"/>
        <v>#VALUE!</v>
      </c>
      <c r="AA67" s="26" t="e">
        <f t="shared" si="7"/>
        <v>#VALUE!</v>
      </c>
      <c r="AB67" s="26" t="e">
        <f>IF(P67&gt;0,IF(SUM($N$16:N67)&gt;0,'Program 1'!Loan_Amount-SUM($N$16:N67),'Program 1'!Loan_Amount),0)</f>
        <v>#VALUE!</v>
      </c>
      <c r="AC67" s="37" t="e">
        <f>AB67*('Step 2 Program Parameters'!$C$3/12)</f>
        <v>#VALUE!</v>
      </c>
      <c r="AD67" s="26"/>
    </row>
    <row r="68" spans="1:30" x14ac:dyDescent="0.2">
      <c r="A68" s="27" t="str">
        <f>IF(Values_Entered,A67+1,"")</f>
        <v/>
      </c>
      <c r="B68" s="28" t="str">
        <f t="shared" si="8"/>
        <v/>
      </c>
      <c r="C68" s="29" t="str">
        <f t="shared" si="16"/>
        <v/>
      </c>
      <c r="D68" s="29" t="str">
        <f t="shared" si="17"/>
        <v/>
      </c>
      <c r="E68" s="29" t="str">
        <f t="shared" si="18"/>
        <v/>
      </c>
      <c r="F68" s="29" t="str">
        <f t="shared" si="9"/>
        <v/>
      </c>
      <c r="G68" s="29" t="str">
        <f>IF(Pay_Num&lt;&gt;"",IF('Program 1'!Pay_Num&lt;=$J$2,0,Total_Pay-Int),"")</f>
        <v/>
      </c>
      <c r="H68" s="29" t="str">
        <f t="shared" si="19"/>
        <v/>
      </c>
      <c r="I68" s="29" t="str">
        <f t="shared" si="0"/>
        <v/>
      </c>
      <c r="J68" s="30" t="e">
        <f>IF('Program 1'!Beg_Bal&gt;0,E68*($G$3/($G$3+$G$5)),0)</f>
        <v>#VALUE!</v>
      </c>
      <c r="K68" s="30" t="e">
        <f>IF('Program 1'!Beg_Bal&gt;0,E68*($G$5/($G$5+$G$3)),0)</f>
        <v>#VALUE!</v>
      </c>
      <c r="L68" s="30" t="e">
        <f>IF(C68&lt;0,0,IF($M$5&lt;1,($M$5*'Program 1'!C68),$M$5))</f>
        <v>#VALUE!</v>
      </c>
      <c r="M68" s="26"/>
      <c r="N68" s="26"/>
      <c r="O68" s="38">
        <f t="shared" si="10"/>
        <v>0</v>
      </c>
      <c r="P68" s="26" t="e">
        <f t="shared" si="11"/>
        <v>#VALUE!</v>
      </c>
      <c r="Q68" s="26" t="e">
        <f t="shared" si="1"/>
        <v>#VALUE!</v>
      </c>
      <c r="R68" s="31" t="e">
        <f t="shared" si="12"/>
        <v>#VALUE!</v>
      </c>
      <c r="S68" s="31" t="e">
        <f t="shared" si="13"/>
        <v>#VALUE!</v>
      </c>
      <c r="T68" s="31" t="e">
        <f t="shared" si="14"/>
        <v>#VALUE!</v>
      </c>
      <c r="U68" s="31" t="e">
        <f t="shared" si="15"/>
        <v>#VALUE!</v>
      </c>
      <c r="V68" s="26" t="e">
        <f t="shared" si="2"/>
        <v>#VALUE!</v>
      </c>
      <c r="W68" s="26" t="e">
        <f t="shared" si="3"/>
        <v>#VALUE!</v>
      </c>
      <c r="X68" s="26" t="e">
        <f t="shared" si="4"/>
        <v>#VALUE!</v>
      </c>
      <c r="Y68" s="26" t="e">
        <f t="shared" si="5"/>
        <v>#VALUE!</v>
      </c>
      <c r="Z68" s="26" t="e">
        <f t="shared" si="6"/>
        <v>#VALUE!</v>
      </c>
      <c r="AA68" s="26" t="e">
        <f t="shared" si="7"/>
        <v>#VALUE!</v>
      </c>
      <c r="AB68" s="26" t="e">
        <f>IF(P68&gt;0,IF(SUM($N$16:N68)&gt;0,'Program 1'!Loan_Amount-SUM($N$16:N68),'Program 1'!Loan_Amount),0)</f>
        <v>#VALUE!</v>
      </c>
      <c r="AC68" s="37" t="e">
        <f>AB68*('Step 2 Program Parameters'!$C$3/12)</f>
        <v>#VALUE!</v>
      </c>
      <c r="AD68" s="26"/>
    </row>
    <row r="69" spans="1:30" x14ac:dyDescent="0.2">
      <c r="A69" s="27" t="str">
        <f>IF(Values_Entered,A68+1,"")</f>
        <v/>
      </c>
      <c r="B69" s="28" t="str">
        <f t="shared" si="8"/>
        <v/>
      </c>
      <c r="C69" s="29" t="str">
        <f t="shared" si="16"/>
        <v/>
      </c>
      <c r="D69" s="29" t="str">
        <f t="shared" si="17"/>
        <v/>
      </c>
      <c r="E69" s="29" t="str">
        <f t="shared" si="18"/>
        <v/>
      </c>
      <c r="F69" s="29" t="str">
        <f t="shared" si="9"/>
        <v/>
      </c>
      <c r="G69" s="29" t="str">
        <f>IF(Pay_Num&lt;&gt;"",IF('Program 1'!Pay_Num&lt;=$J$2,0,Total_Pay-Int),"")</f>
        <v/>
      </c>
      <c r="H69" s="29" t="str">
        <f t="shared" si="19"/>
        <v/>
      </c>
      <c r="I69" s="29" t="str">
        <f t="shared" si="0"/>
        <v/>
      </c>
      <c r="J69" s="30" t="e">
        <f>IF('Program 1'!Beg_Bal&gt;0,E69*($G$3/($G$3+$G$5)),0)</f>
        <v>#VALUE!</v>
      </c>
      <c r="K69" s="30" t="e">
        <f>IF('Program 1'!Beg_Bal&gt;0,E69*($G$5/($G$5+$G$3)),0)</f>
        <v>#VALUE!</v>
      </c>
      <c r="L69" s="30" t="e">
        <f>IF(C69&lt;0,0,IF($M$5&lt;1,($M$5*'Program 1'!C69),$M$5))</f>
        <v>#VALUE!</v>
      </c>
      <c r="M69" s="26"/>
      <c r="N69" s="26"/>
      <c r="O69" s="38">
        <f t="shared" si="10"/>
        <v>0</v>
      </c>
      <c r="P69" s="26" t="e">
        <f t="shared" si="11"/>
        <v>#VALUE!</v>
      </c>
      <c r="Q69" s="26" t="e">
        <f t="shared" si="1"/>
        <v>#VALUE!</v>
      </c>
      <c r="R69" s="31" t="e">
        <f t="shared" si="12"/>
        <v>#VALUE!</v>
      </c>
      <c r="S69" s="31" t="e">
        <f t="shared" si="13"/>
        <v>#VALUE!</v>
      </c>
      <c r="T69" s="31" t="e">
        <f t="shared" si="14"/>
        <v>#VALUE!</v>
      </c>
      <c r="U69" s="31" t="e">
        <f t="shared" si="15"/>
        <v>#VALUE!</v>
      </c>
      <c r="V69" s="26" t="e">
        <f t="shared" si="2"/>
        <v>#VALUE!</v>
      </c>
      <c r="W69" s="26" t="e">
        <f t="shared" si="3"/>
        <v>#VALUE!</v>
      </c>
      <c r="X69" s="26" t="e">
        <f t="shared" si="4"/>
        <v>#VALUE!</v>
      </c>
      <c r="Y69" s="26" t="e">
        <f t="shared" si="5"/>
        <v>#VALUE!</v>
      </c>
      <c r="Z69" s="26" t="e">
        <f t="shared" si="6"/>
        <v>#VALUE!</v>
      </c>
      <c r="AA69" s="26" t="e">
        <f t="shared" si="7"/>
        <v>#VALUE!</v>
      </c>
      <c r="AB69" s="26" t="e">
        <f>IF(P69&gt;0,IF(SUM($N$16:N69)&gt;0,'Program 1'!Loan_Amount-SUM($N$16:N69),'Program 1'!Loan_Amount),0)</f>
        <v>#VALUE!</v>
      </c>
      <c r="AC69" s="37" t="e">
        <f>AB69*('Step 2 Program Parameters'!$C$3/12)</f>
        <v>#VALUE!</v>
      </c>
      <c r="AD69" s="26"/>
    </row>
    <row r="70" spans="1:30" x14ac:dyDescent="0.2">
      <c r="A70" s="27" t="str">
        <f>IF(Values_Entered,A69+1,"")</f>
        <v/>
      </c>
      <c r="B70" s="28" t="str">
        <f t="shared" si="8"/>
        <v/>
      </c>
      <c r="C70" s="29" t="str">
        <f t="shared" si="16"/>
        <v/>
      </c>
      <c r="D70" s="29" t="str">
        <f t="shared" si="17"/>
        <v/>
      </c>
      <c r="E70" s="29" t="str">
        <f t="shared" si="18"/>
        <v/>
      </c>
      <c r="F70" s="29" t="str">
        <f t="shared" si="9"/>
        <v/>
      </c>
      <c r="G70" s="29" t="str">
        <f>IF(Pay_Num&lt;&gt;"",IF('Program 1'!Pay_Num&lt;=$J$2,0,Total_Pay-Int),"")</f>
        <v/>
      </c>
      <c r="H70" s="29" t="str">
        <f t="shared" si="19"/>
        <v/>
      </c>
      <c r="I70" s="29" t="str">
        <f t="shared" si="0"/>
        <v/>
      </c>
      <c r="J70" s="30" t="e">
        <f>IF('Program 1'!Beg_Bal&gt;0,E70*($G$3/($G$3+$G$5)),0)</f>
        <v>#VALUE!</v>
      </c>
      <c r="K70" s="30" t="e">
        <f>IF('Program 1'!Beg_Bal&gt;0,E70*($G$5/($G$5+$G$3)),0)</f>
        <v>#VALUE!</v>
      </c>
      <c r="L70" s="30" t="e">
        <f>IF(C70&lt;0,0,IF($M$5&lt;1,($M$5*'Program 1'!C70),$M$5))</f>
        <v>#VALUE!</v>
      </c>
      <c r="M70" s="26"/>
      <c r="N70" s="26"/>
      <c r="O70" s="38">
        <f t="shared" si="10"/>
        <v>0</v>
      </c>
      <c r="P70" s="26" t="e">
        <f t="shared" si="11"/>
        <v>#VALUE!</v>
      </c>
      <c r="Q70" s="26" t="e">
        <f t="shared" si="1"/>
        <v>#VALUE!</v>
      </c>
      <c r="R70" s="31" t="e">
        <f t="shared" si="12"/>
        <v>#VALUE!</v>
      </c>
      <c r="S70" s="31" t="e">
        <f t="shared" si="13"/>
        <v>#VALUE!</v>
      </c>
      <c r="T70" s="31" t="e">
        <f t="shared" si="14"/>
        <v>#VALUE!</v>
      </c>
      <c r="U70" s="31" t="e">
        <f t="shared" si="15"/>
        <v>#VALUE!</v>
      </c>
      <c r="V70" s="26" t="e">
        <f t="shared" si="2"/>
        <v>#VALUE!</v>
      </c>
      <c r="W70" s="26" t="e">
        <f t="shared" si="3"/>
        <v>#VALUE!</v>
      </c>
      <c r="X70" s="26" t="e">
        <f t="shared" si="4"/>
        <v>#VALUE!</v>
      </c>
      <c r="Y70" s="26" t="e">
        <f t="shared" si="5"/>
        <v>#VALUE!</v>
      </c>
      <c r="Z70" s="26" t="e">
        <f t="shared" si="6"/>
        <v>#VALUE!</v>
      </c>
      <c r="AA70" s="26" t="e">
        <f t="shared" si="7"/>
        <v>#VALUE!</v>
      </c>
      <c r="AB70" s="26" t="e">
        <f>IF(P70&gt;0,IF(SUM($N$16:N70)&gt;0,'Program 1'!Loan_Amount-SUM($N$16:N70),'Program 1'!Loan_Amount),0)</f>
        <v>#VALUE!</v>
      </c>
      <c r="AC70" s="37" t="e">
        <f>AB70*('Step 2 Program Parameters'!$C$3/12)</f>
        <v>#VALUE!</v>
      </c>
      <c r="AD70" s="26"/>
    </row>
    <row r="71" spans="1:30" x14ac:dyDescent="0.2">
      <c r="A71" s="27" t="str">
        <f>IF(Values_Entered,A70+1,"")</f>
        <v/>
      </c>
      <c r="B71" s="28" t="str">
        <f t="shared" si="8"/>
        <v/>
      </c>
      <c r="C71" s="29" t="str">
        <f t="shared" si="16"/>
        <v/>
      </c>
      <c r="D71" s="29" t="str">
        <f t="shared" si="17"/>
        <v/>
      </c>
      <c r="E71" s="29" t="str">
        <f t="shared" si="18"/>
        <v/>
      </c>
      <c r="F71" s="29" t="str">
        <f t="shared" si="9"/>
        <v/>
      </c>
      <c r="G71" s="29" t="str">
        <f>IF(Pay_Num&lt;&gt;"",IF('Program 1'!Pay_Num&lt;=$J$2,0,Total_Pay-Int),"")</f>
        <v/>
      </c>
      <c r="H71" s="29" t="str">
        <f t="shared" si="19"/>
        <v/>
      </c>
      <c r="I71" s="29" t="str">
        <f t="shared" si="0"/>
        <v/>
      </c>
      <c r="J71" s="30" t="e">
        <f>IF('Program 1'!Beg_Bal&gt;0,E71*($G$3/($G$3+$G$5)),0)</f>
        <v>#VALUE!</v>
      </c>
      <c r="K71" s="30" t="e">
        <f>IF('Program 1'!Beg_Bal&gt;0,E71*($G$5/($G$5+$G$3)),0)</f>
        <v>#VALUE!</v>
      </c>
      <c r="L71" s="30" t="e">
        <f>IF(C71&lt;0,0,IF($M$5&lt;1,($M$5*'Program 1'!C71),$M$5))</f>
        <v>#VALUE!</v>
      </c>
      <c r="M71" s="26"/>
      <c r="N71" s="26"/>
      <c r="O71" s="38">
        <f t="shared" si="10"/>
        <v>0</v>
      </c>
      <c r="P71" s="26" t="e">
        <f t="shared" si="11"/>
        <v>#VALUE!</v>
      </c>
      <c r="Q71" s="26" t="e">
        <f t="shared" si="1"/>
        <v>#VALUE!</v>
      </c>
      <c r="R71" s="31" t="e">
        <f t="shared" si="12"/>
        <v>#VALUE!</v>
      </c>
      <c r="S71" s="31" t="e">
        <f t="shared" si="13"/>
        <v>#VALUE!</v>
      </c>
      <c r="T71" s="31" t="e">
        <f t="shared" si="14"/>
        <v>#VALUE!</v>
      </c>
      <c r="U71" s="31" t="e">
        <f t="shared" si="15"/>
        <v>#VALUE!</v>
      </c>
      <c r="V71" s="26" t="e">
        <f t="shared" si="2"/>
        <v>#VALUE!</v>
      </c>
      <c r="W71" s="26" t="e">
        <f t="shared" si="3"/>
        <v>#VALUE!</v>
      </c>
      <c r="X71" s="26" t="e">
        <f t="shared" si="4"/>
        <v>#VALUE!</v>
      </c>
      <c r="Y71" s="26" t="e">
        <f t="shared" si="5"/>
        <v>#VALUE!</v>
      </c>
      <c r="Z71" s="26" t="e">
        <f t="shared" si="6"/>
        <v>#VALUE!</v>
      </c>
      <c r="AA71" s="26" t="e">
        <f t="shared" si="7"/>
        <v>#VALUE!</v>
      </c>
      <c r="AB71" s="26" t="e">
        <f>IF(P71&gt;0,IF(SUM($N$16:N71)&gt;0,'Program 1'!Loan_Amount-SUM($N$16:N71),'Program 1'!Loan_Amount),0)</f>
        <v>#VALUE!</v>
      </c>
      <c r="AC71" s="37" t="e">
        <f>AB71*('Step 2 Program Parameters'!$C$3/12)</f>
        <v>#VALUE!</v>
      </c>
      <c r="AD71" s="26"/>
    </row>
    <row r="72" spans="1:30" x14ac:dyDescent="0.2">
      <c r="A72" s="27" t="str">
        <f>IF(Values_Entered,A71+1,"")</f>
        <v/>
      </c>
      <c r="B72" s="28" t="str">
        <f t="shared" si="8"/>
        <v/>
      </c>
      <c r="C72" s="29" t="str">
        <f t="shared" si="16"/>
        <v/>
      </c>
      <c r="D72" s="29" t="str">
        <f t="shared" si="17"/>
        <v/>
      </c>
      <c r="E72" s="29" t="str">
        <f t="shared" si="18"/>
        <v/>
      </c>
      <c r="F72" s="29" t="str">
        <f t="shared" si="9"/>
        <v/>
      </c>
      <c r="G72" s="29" t="str">
        <f>IF(Pay_Num&lt;&gt;"",IF('Program 1'!Pay_Num&lt;=$J$2,0,Total_Pay-Int),"")</f>
        <v/>
      </c>
      <c r="H72" s="29" t="str">
        <f t="shared" si="19"/>
        <v/>
      </c>
      <c r="I72" s="29" t="str">
        <f t="shared" si="0"/>
        <v/>
      </c>
      <c r="J72" s="30" t="e">
        <f>IF('Program 1'!Beg_Bal&gt;0,E72*($G$3/($G$3+$G$5)),0)</f>
        <v>#VALUE!</v>
      </c>
      <c r="K72" s="30" t="e">
        <f>IF('Program 1'!Beg_Bal&gt;0,E72*($G$5/($G$5+$G$3)),0)</f>
        <v>#VALUE!</v>
      </c>
      <c r="L72" s="30" t="e">
        <f>IF(C72&lt;0,0,IF($M$5&lt;1,($M$5*'Program 1'!C72),$M$5))</f>
        <v>#VALUE!</v>
      </c>
      <c r="M72" s="26"/>
      <c r="N72" s="26"/>
      <c r="O72" s="38">
        <f t="shared" si="10"/>
        <v>0</v>
      </c>
      <c r="P72" s="26" t="e">
        <f t="shared" si="11"/>
        <v>#VALUE!</v>
      </c>
      <c r="Q72" s="26" t="e">
        <f t="shared" si="1"/>
        <v>#VALUE!</v>
      </c>
      <c r="R72" s="31" t="e">
        <f t="shared" si="12"/>
        <v>#VALUE!</v>
      </c>
      <c r="S72" s="31" t="e">
        <f t="shared" si="13"/>
        <v>#VALUE!</v>
      </c>
      <c r="T72" s="31" t="e">
        <f t="shared" si="14"/>
        <v>#VALUE!</v>
      </c>
      <c r="U72" s="31" t="e">
        <f t="shared" si="15"/>
        <v>#VALUE!</v>
      </c>
      <c r="V72" s="26" t="e">
        <f t="shared" si="2"/>
        <v>#VALUE!</v>
      </c>
      <c r="W72" s="26" t="e">
        <f t="shared" si="3"/>
        <v>#VALUE!</v>
      </c>
      <c r="X72" s="26" t="e">
        <f t="shared" si="4"/>
        <v>#VALUE!</v>
      </c>
      <c r="Y72" s="26" t="e">
        <f t="shared" si="5"/>
        <v>#VALUE!</v>
      </c>
      <c r="Z72" s="26" t="e">
        <f t="shared" si="6"/>
        <v>#VALUE!</v>
      </c>
      <c r="AA72" s="26" t="e">
        <f t="shared" si="7"/>
        <v>#VALUE!</v>
      </c>
      <c r="AB72" s="26" t="e">
        <f>IF(P72&gt;0,IF(SUM($N$16:N72)&gt;0,'Program 1'!Loan_Amount-SUM($N$16:N72),'Program 1'!Loan_Amount),0)</f>
        <v>#VALUE!</v>
      </c>
      <c r="AC72" s="37" t="e">
        <f>AB72*('Step 2 Program Parameters'!$C$3/12)</f>
        <v>#VALUE!</v>
      </c>
      <c r="AD72" s="26"/>
    </row>
    <row r="73" spans="1:30" x14ac:dyDescent="0.2">
      <c r="A73" s="27" t="str">
        <f>IF(Values_Entered,A72+1,"")</f>
        <v/>
      </c>
      <c r="B73" s="28" t="str">
        <f t="shared" si="8"/>
        <v/>
      </c>
      <c r="C73" s="29" t="str">
        <f t="shared" si="16"/>
        <v/>
      </c>
      <c r="D73" s="29" t="str">
        <f t="shared" si="17"/>
        <v/>
      </c>
      <c r="E73" s="29" t="str">
        <f t="shared" si="18"/>
        <v/>
      </c>
      <c r="F73" s="29" t="str">
        <f t="shared" si="9"/>
        <v/>
      </c>
      <c r="G73" s="29" t="str">
        <f>IF(Pay_Num&lt;&gt;"",IF('Program 1'!Pay_Num&lt;=$J$2,0,Total_Pay-Int),"")</f>
        <v/>
      </c>
      <c r="H73" s="29" t="str">
        <f t="shared" si="19"/>
        <v/>
      </c>
      <c r="I73" s="29" t="str">
        <f t="shared" si="0"/>
        <v/>
      </c>
      <c r="J73" s="30" t="e">
        <f>IF('Program 1'!Beg_Bal&gt;0,E73*($G$3/($G$3+$G$5)),0)</f>
        <v>#VALUE!</v>
      </c>
      <c r="K73" s="30" t="e">
        <f>IF('Program 1'!Beg_Bal&gt;0,E73*($G$5/($G$5+$G$3)),0)</f>
        <v>#VALUE!</v>
      </c>
      <c r="L73" s="30" t="e">
        <f>IF(C73&lt;0,0,IF($M$5&lt;1,($M$5*'Program 1'!C73),$M$5))</f>
        <v>#VALUE!</v>
      </c>
      <c r="M73" s="26"/>
      <c r="N73" s="26"/>
      <c r="O73" s="38">
        <f t="shared" si="10"/>
        <v>0</v>
      </c>
      <c r="P73" s="26" t="e">
        <f t="shared" si="11"/>
        <v>#VALUE!</v>
      </c>
      <c r="Q73" s="26" t="e">
        <f t="shared" si="1"/>
        <v>#VALUE!</v>
      </c>
      <c r="R73" s="31" t="e">
        <f t="shared" si="12"/>
        <v>#VALUE!</v>
      </c>
      <c r="S73" s="31" t="e">
        <f t="shared" si="13"/>
        <v>#VALUE!</v>
      </c>
      <c r="T73" s="31" t="e">
        <f t="shared" si="14"/>
        <v>#VALUE!</v>
      </c>
      <c r="U73" s="31" t="e">
        <f t="shared" si="15"/>
        <v>#VALUE!</v>
      </c>
      <c r="V73" s="26" t="e">
        <f t="shared" si="2"/>
        <v>#VALUE!</v>
      </c>
      <c r="W73" s="26" t="e">
        <f t="shared" si="3"/>
        <v>#VALUE!</v>
      </c>
      <c r="X73" s="26" t="e">
        <f t="shared" si="4"/>
        <v>#VALUE!</v>
      </c>
      <c r="Y73" s="26" t="e">
        <f t="shared" si="5"/>
        <v>#VALUE!</v>
      </c>
      <c r="Z73" s="26" t="e">
        <f t="shared" si="6"/>
        <v>#VALUE!</v>
      </c>
      <c r="AA73" s="26" t="e">
        <f t="shared" si="7"/>
        <v>#VALUE!</v>
      </c>
      <c r="AB73" s="26" t="e">
        <f>IF(P73&gt;0,IF(SUM($N$16:N73)&gt;0,'Program 1'!Loan_Amount-SUM($N$16:N73),'Program 1'!Loan_Amount),0)</f>
        <v>#VALUE!</v>
      </c>
      <c r="AC73" s="37" t="e">
        <f>AB73*('Step 2 Program Parameters'!$C$3/12)</f>
        <v>#VALUE!</v>
      </c>
      <c r="AD73" s="26"/>
    </row>
    <row r="74" spans="1:30" x14ac:dyDescent="0.2">
      <c r="A74" s="27" t="str">
        <f>IF(Values_Entered,A73+1,"")</f>
        <v/>
      </c>
      <c r="B74" s="28" t="str">
        <f t="shared" si="8"/>
        <v/>
      </c>
      <c r="C74" s="29" t="str">
        <f t="shared" si="16"/>
        <v/>
      </c>
      <c r="D74" s="29" t="str">
        <f t="shared" si="17"/>
        <v/>
      </c>
      <c r="E74" s="29" t="str">
        <f t="shared" si="18"/>
        <v/>
      </c>
      <c r="F74" s="29" t="str">
        <f t="shared" si="9"/>
        <v/>
      </c>
      <c r="G74" s="29" t="str">
        <f>IF(Pay_Num&lt;&gt;"",IF('Program 1'!Pay_Num&lt;=$J$2,0,Total_Pay-Int),"")</f>
        <v/>
      </c>
      <c r="H74" s="29" t="str">
        <f t="shared" si="19"/>
        <v/>
      </c>
      <c r="I74" s="29" t="str">
        <f t="shared" si="0"/>
        <v/>
      </c>
      <c r="J74" s="30" t="e">
        <f>IF('Program 1'!Beg_Bal&gt;0,E74*($G$3/($G$3+$G$5)),0)</f>
        <v>#VALUE!</v>
      </c>
      <c r="K74" s="30" t="e">
        <f>IF('Program 1'!Beg_Bal&gt;0,E74*($G$5/($G$5+$G$3)),0)</f>
        <v>#VALUE!</v>
      </c>
      <c r="L74" s="30" t="e">
        <f>IF(C74&lt;0,0,IF($M$5&lt;1,($M$5*'Program 1'!C74),$M$5))</f>
        <v>#VALUE!</v>
      </c>
      <c r="M74" s="26"/>
      <c r="N74" s="26"/>
      <c r="O74" s="38">
        <f t="shared" si="10"/>
        <v>0</v>
      </c>
      <c r="P74" s="26" t="e">
        <f t="shared" si="11"/>
        <v>#VALUE!</v>
      </c>
      <c r="Q74" s="26" t="e">
        <f t="shared" si="1"/>
        <v>#VALUE!</v>
      </c>
      <c r="R74" s="31" t="e">
        <f t="shared" si="12"/>
        <v>#VALUE!</v>
      </c>
      <c r="S74" s="31" t="e">
        <f t="shared" si="13"/>
        <v>#VALUE!</v>
      </c>
      <c r="T74" s="31" t="e">
        <f t="shared" si="14"/>
        <v>#VALUE!</v>
      </c>
      <c r="U74" s="31" t="e">
        <f t="shared" si="15"/>
        <v>#VALUE!</v>
      </c>
      <c r="V74" s="26" t="e">
        <f t="shared" si="2"/>
        <v>#VALUE!</v>
      </c>
      <c r="W74" s="26" t="e">
        <f t="shared" si="3"/>
        <v>#VALUE!</v>
      </c>
      <c r="X74" s="26" t="e">
        <f t="shared" si="4"/>
        <v>#VALUE!</v>
      </c>
      <c r="Y74" s="26" t="e">
        <f t="shared" si="5"/>
        <v>#VALUE!</v>
      </c>
      <c r="Z74" s="26" t="e">
        <f t="shared" si="6"/>
        <v>#VALUE!</v>
      </c>
      <c r="AA74" s="26" t="e">
        <f t="shared" si="7"/>
        <v>#VALUE!</v>
      </c>
      <c r="AB74" s="26" t="e">
        <f>IF(P74&gt;0,IF(SUM($N$16:N74)&gt;0,'Program 1'!Loan_Amount-SUM($N$16:N74),'Program 1'!Loan_Amount),0)</f>
        <v>#VALUE!</v>
      </c>
      <c r="AC74" s="37" t="e">
        <f>AB74*('Step 2 Program Parameters'!$C$3/12)</f>
        <v>#VALUE!</v>
      </c>
      <c r="AD74" s="26"/>
    </row>
    <row r="75" spans="1:30" x14ac:dyDescent="0.2">
      <c r="A75" s="27" t="str">
        <f>IF(Values_Entered,A74+1,"")</f>
        <v/>
      </c>
      <c r="B75" s="28" t="str">
        <f t="shared" si="8"/>
        <v/>
      </c>
      <c r="C75" s="29" t="str">
        <f t="shared" si="16"/>
        <v/>
      </c>
      <c r="D75" s="29" t="str">
        <f t="shared" si="17"/>
        <v/>
      </c>
      <c r="E75" s="29" t="str">
        <f t="shared" si="18"/>
        <v/>
      </c>
      <c r="F75" s="29" t="str">
        <f t="shared" si="9"/>
        <v/>
      </c>
      <c r="G75" s="29" t="str">
        <f>IF(Pay_Num&lt;&gt;"",IF('Program 1'!Pay_Num&lt;=$J$2,0,Total_Pay-Int),"")</f>
        <v/>
      </c>
      <c r="H75" s="29" t="str">
        <f t="shared" si="19"/>
        <v/>
      </c>
      <c r="I75" s="29" t="str">
        <f t="shared" si="0"/>
        <v/>
      </c>
      <c r="J75" s="30" t="e">
        <f>IF('Program 1'!Beg_Bal&gt;0,E75*($G$3/($G$3+$G$5)),0)</f>
        <v>#VALUE!</v>
      </c>
      <c r="K75" s="30" t="e">
        <f>IF('Program 1'!Beg_Bal&gt;0,E75*($G$5/($G$5+$G$3)),0)</f>
        <v>#VALUE!</v>
      </c>
      <c r="L75" s="30" t="e">
        <f>IF(C75&lt;0,0,IF($M$5&lt;1,($M$5*'Program 1'!C75),$M$5))</f>
        <v>#VALUE!</v>
      </c>
      <c r="M75" s="26"/>
      <c r="N75" s="26"/>
      <c r="O75" s="38">
        <f t="shared" si="10"/>
        <v>0</v>
      </c>
      <c r="P75" s="26" t="e">
        <f t="shared" si="11"/>
        <v>#VALUE!</v>
      </c>
      <c r="Q75" s="26" t="e">
        <f t="shared" si="1"/>
        <v>#VALUE!</v>
      </c>
      <c r="R75" s="31" t="e">
        <f t="shared" si="12"/>
        <v>#VALUE!</v>
      </c>
      <c r="S75" s="31" t="e">
        <f t="shared" si="13"/>
        <v>#VALUE!</v>
      </c>
      <c r="T75" s="31" t="e">
        <f t="shared" si="14"/>
        <v>#VALUE!</v>
      </c>
      <c r="U75" s="31" t="e">
        <f t="shared" si="15"/>
        <v>#VALUE!</v>
      </c>
      <c r="V75" s="26" t="e">
        <f t="shared" si="2"/>
        <v>#VALUE!</v>
      </c>
      <c r="W75" s="26" t="e">
        <f t="shared" si="3"/>
        <v>#VALUE!</v>
      </c>
      <c r="X75" s="26" t="e">
        <f t="shared" si="4"/>
        <v>#VALUE!</v>
      </c>
      <c r="Y75" s="26" t="e">
        <f t="shared" si="5"/>
        <v>#VALUE!</v>
      </c>
      <c r="Z75" s="26" t="e">
        <f t="shared" si="6"/>
        <v>#VALUE!</v>
      </c>
      <c r="AA75" s="26" t="e">
        <f t="shared" si="7"/>
        <v>#VALUE!</v>
      </c>
      <c r="AB75" s="26" t="e">
        <f>IF(P75&gt;0,IF(SUM($N$16:N75)&gt;0,'Program 1'!Loan_Amount-SUM($N$16:N75),'Program 1'!Loan_Amount),0)</f>
        <v>#VALUE!</v>
      </c>
      <c r="AC75" s="37" t="e">
        <f>AB75*('Step 2 Program Parameters'!$C$3/12)</f>
        <v>#VALUE!</v>
      </c>
      <c r="AD75" s="26"/>
    </row>
    <row r="76" spans="1:30" x14ac:dyDescent="0.2">
      <c r="A76" s="27" t="str">
        <f>IF(Values_Entered,A75+1,"")</f>
        <v/>
      </c>
      <c r="B76" s="28" t="str">
        <f t="shared" si="8"/>
        <v/>
      </c>
      <c r="C76" s="29" t="str">
        <f t="shared" si="16"/>
        <v/>
      </c>
      <c r="D76" s="29" t="str">
        <f t="shared" si="17"/>
        <v/>
      </c>
      <c r="E76" s="29" t="str">
        <f t="shared" si="18"/>
        <v/>
      </c>
      <c r="F76" s="29" t="str">
        <f t="shared" si="9"/>
        <v/>
      </c>
      <c r="G76" s="29" t="str">
        <f>IF(Pay_Num&lt;&gt;"",IF('Program 1'!Pay_Num&lt;=$J$2,0,Total_Pay-Int),"")</f>
        <v/>
      </c>
      <c r="H76" s="29" t="str">
        <f t="shared" si="19"/>
        <v/>
      </c>
      <c r="I76" s="29" t="str">
        <f t="shared" si="0"/>
        <v/>
      </c>
      <c r="J76" s="30" t="e">
        <f>IF('Program 1'!Beg_Bal&gt;0,E76*($G$3/($G$3+$G$5)),0)</f>
        <v>#VALUE!</v>
      </c>
      <c r="K76" s="30" t="e">
        <f>IF('Program 1'!Beg_Bal&gt;0,E76*($G$5/($G$5+$G$3)),0)</f>
        <v>#VALUE!</v>
      </c>
      <c r="L76" s="30" t="e">
        <f>IF(C76&lt;0,0,IF($M$5&lt;1,($M$5*'Program 1'!C76),$M$5))</f>
        <v>#VALUE!</v>
      </c>
      <c r="M76" s="26"/>
      <c r="N76" s="26"/>
      <c r="O76" s="38">
        <f t="shared" si="10"/>
        <v>0</v>
      </c>
      <c r="P76" s="26" t="e">
        <f t="shared" si="11"/>
        <v>#VALUE!</v>
      </c>
      <c r="Q76" s="26" t="e">
        <f t="shared" si="1"/>
        <v>#VALUE!</v>
      </c>
      <c r="R76" s="31" t="e">
        <f t="shared" si="12"/>
        <v>#VALUE!</v>
      </c>
      <c r="S76" s="31" t="e">
        <f t="shared" si="13"/>
        <v>#VALUE!</v>
      </c>
      <c r="T76" s="31" t="e">
        <f t="shared" si="14"/>
        <v>#VALUE!</v>
      </c>
      <c r="U76" s="31" t="e">
        <f t="shared" si="15"/>
        <v>#VALUE!</v>
      </c>
      <c r="V76" s="26" t="e">
        <f t="shared" si="2"/>
        <v>#VALUE!</v>
      </c>
      <c r="W76" s="26" t="e">
        <f t="shared" si="3"/>
        <v>#VALUE!</v>
      </c>
      <c r="X76" s="26" t="e">
        <f t="shared" si="4"/>
        <v>#VALUE!</v>
      </c>
      <c r="Y76" s="26" t="e">
        <f t="shared" si="5"/>
        <v>#VALUE!</v>
      </c>
      <c r="Z76" s="26" t="e">
        <f t="shared" si="6"/>
        <v>#VALUE!</v>
      </c>
      <c r="AA76" s="26" t="e">
        <f t="shared" si="7"/>
        <v>#VALUE!</v>
      </c>
      <c r="AB76" s="26" t="e">
        <f>IF(P76&gt;0,IF(SUM($N$16:N76)&gt;0,'Program 1'!Loan_Amount-SUM($N$16:N76),'Program 1'!Loan_Amount),0)</f>
        <v>#VALUE!</v>
      </c>
      <c r="AC76" s="37" t="e">
        <f>AB76*('Step 2 Program Parameters'!$C$3/12)</f>
        <v>#VALUE!</v>
      </c>
      <c r="AD76" s="26"/>
    </row>
    <row r="77" spans="1:30" x14ac:dyDescent="0.2">
      <c r="A77" s="27" t="str">
        <f>IF(Values_Entered,A76+1,"")</f>
        <v/>
      </c>
      <c r="B77" s="28" t="str">
        <f t="shared" si="8"/>
        <v/>
      </c>
      <c r="C77" s="29" t="str">
        <f t="shared" si="16"/>
        <v/>
      </c>
      <c r="D77" s="29" t="str">
        <f t="shared" si="17"/>
        <v/>
      </c>
      <c r="E77" s="29" t="str">
        <f t="shared" si="18"/>
        <v/>
      </c>
      <c r="F77" s="29" t="str">
        <f t="shared" si="9"/>
        <v/>
      </c>
      <c r="G77" s="29" t="str">
        <f>IF(Pay_Num&lt;&gt;"",IF('Program 1'!Pay_Num&lt;=$J$2,0,Total_Pay-Int),"")</f>
        <v/>
      </c>
      <c r="H77" s="29" t="str">
        <f t="shared" si="19"/>
        <v/>
      </c>
      <c r="I77" s="29" t="str">
        <f t="shared" si="0"/>
        <v/>
      </c>
      <c r="J77" s="30" t="e">
        <f>IF('Program 1'!Beg_Bal&gt;0,E77*($G$3/($G$3+$G$5)),0)</f>
        <v>#VALUE!</v>
      </c>
      <c r="K77" s="30" t="e">
        <f>IF('Program 1'!Beg_Bal&gt;0,E77*($G$5/($G$5+$G$3)),0)</f>
        <v>#VALUE!</v>
      </c>
      <c r="L77" s="30" t="e">
        <f>IF(C77&lt;0,0,IF($M$5&lt;1,($M$5*'Program 1'!C77),$M$5))</f>
        <v>#VALUE!</v>
      </c>
      <c r="M77" s="26"/>
      <c r="N77" s="26"/>
      <c r="O77" s="38">
        <f t="shared" si="10"/>
        <v>0</v>
      </c>
      <c r="P77" s="26" t="e">
        <f t="shared" si="11"/>
        <v>#VALUE!</v>
      </c>
      <c r="Q77" s="26" t="e">
        <f t="shared" si="1"/>
        <v>#VALUE!</v>
      </c>
      <c r="R77" s="31" t="e">
        <f t="shared" si="12"/>
        <v>#VALUE!</v>
      </c>
      <c r="S77" s="31" t="e">
        <f t="shared" si="13"/>
        <v>#VALUE!</v>
      </c>
      <c r="T77" s="31" t="e">
        <f t="shared" si="14"/>
        <v>#VALUE!</v>
      </c>
      <c r="U77" s="31" t="e">
        <f t="shared" si="15"/>
        <v>#VALUE!</v>
      </c>
      <c r="V77" s="26" t="e">
        <f t="shared" si="2"/>
        <v>#VALUE!</v>
      </c>
      <c r="W77" s="26" t="e">
        <f t="shared" si="3"/>
        <v>#VALUE!</v>
      </c>
      <c r="X77" s="26" t="e">
        <f t="shared" si="4"/>
        <v>#VALUE!</v>
      </c>
      <c r="Y77" s="26" t="e">
        <f t="shared" si="5"/>
        <v>#VALUE!</v>
      </c>
      <c r="Z77" s="26" t="e">
        <f t="shared" si="6"/>
        <v>#VALUE!</v>
      </c>
      <c r="AA77" s="26" t="e">
        <f t="shared" si="7"/>
        <v>#VALUE!</v>
      </c>
      <c r="AB77" s="26" t="e">
        <f>IF(P77&gt;0,IF(SUM($N$16:N77)&gt;0,'Program 1'!Loan_Amount-SUM($N$16:N77),'Program 1'!Loan_Amount),0)</f>
        <v>#VALUE!</v>
      </c>
      <c r="AC77" s="37" t="e">
        <f>AB77*('Step 2 Program Parameters'!$C$3/12)</f>
        <v>#VALUE!</v>
      </c>
      <c r="AD77" s="26"/>
    </row>
    <row r="78" spans="1:30" x14ac:dyDescent="0.2">
      <c r="A78" s="27" t="str">
        <f>IF(Values_Entered,A77+1,"")</f>
        <v/>
      </c>
      <c r="B78" s="28" t="str">
        <f t="shared" si="8"/>
        <v/>
      </c>
      <c r="C78" s="29" t="str">
        <f t="shared" si="16"/>
        <v/>
      </c>
      <c r="D78" s="29" t="str">
        <f t="shared" si="17"/>
        <v/>
      </c>
      <c r="E78" s="29" t="str">
        <f t="shared" si="18"/>
        <v/>
      </c>
      <c r="F78" s="29" t="str">
        <f t="shared" si="9"/>
        <v/>
      </c>
      <c r="G78" s="29" t="str">
        <f>IF(Pay_Num&lt;&gt;"",IF('Program 1'!Pay_Num&lt;=$J$2,0,Total_Pay-Int),"")</f>
        <v/>
      </c>
      <c r="H78" s="29" t="str">
        <f t="shared" si="19"/>
        <v/>
      </c>
      <c r="I78" s="29" t="str">
        <f t="shared" si="0"/>
        <v/>
      </c>
      <c r="J78" s="30" t="e">
        <f>IF('Program 1'!Beg_Bal&gt;0,E78*($G$3/($G$3+$G$5)),0)</f>
        <v>#VALUE!</v>
      </c>
      <c r="K78" s="30" t="e">
        <f>IF('Program 1'!Beg_Bal&gt;0,E78*($G$5/($G$5+$G$3)),0)</f>
        <v>#VALUE!</v>
      </c>
      <c r="L78" s="30" t="e">
        <f>IF(C78&lt;0,0,IF($M$5&lt;1,($M$5*'Program 1'!C78),$M$5))</f>
        <v>#VALUE!</v>
      </c>
      <c r="M78" s="26"/>
      <c r="N78" s="26"/>
      <c r="O78" s="38">
        <f t="shared" si="10"/>
        <v>0</v>
      </c>
      <c r="P78" s="26" t="e">
        <f t="shared" si="11"/>
        <v>#VALUE!</v>
      </c>
      <c r="Q78" s="26" t="e">
        <f t="shared" si="1"/>
        <v>#VALUE!</v>
      </c>
      <c r="R78" s="31" t="e">
        <f t="shared" si="12"/>
        <v>#VALUE!</v>
      </c>
      <c r="S78" s="31" t="e">
        <f t="shared" si="13"/>
        <v>#VALUE!</v>
      </c>
      <c r="T78" s="31" t="e">
        <f t="shared" si="14"/>
        <v>#VALUE!</v>
      </c>
      <c r="U78" s="31" t="e">
        <f t="shared" si="15"/>
        <v>#VALUE!</v>
      </c>
      <c r="V78" s="26" t="e">
        <f t="shared" si="2"/>
        <v>#VALUE!</v>
      </c>
      <c r="W78" s="26" t="e">
        <f t="shared" si="3"/>
        <v>#VALUE!</v>
      </c>
      <c r="X78" s="26" t="e">
        <f t="shared" si="4"/>
        <v>#VALUE!</v>
      </c>
      <c r="Y78" s="26" t="e">
        <f t="shared" si="5"/>
        <v>#VALUE!</v>
      </c>
      <c r="Z78" s="26" t="e">
        <f t="shared" si="6"/>
        <v>#VALUE!</v>
      </c>
      <c r="AA78" s="26" t="e">
        <f t="shared" si="7"/>
        <v>#VALUE!</v>
      </c>
      <c r="AB78" s="26" t="e">
        <f>IF(P78&gt;0,IF(SUM($N$16:N78)&gt;0,'Program 1'!Loan_Amount-SUM($N$16:N78),'Program 1'!Loan_Amount),0)</f>
        <v>#VALUE!</v>
      </c>
      <c r="AC78" s="37" t="e">
        <f>AB78*('Step 2 Program Parameters'!$C$3/12)</f>
        <v>#VALUE!</v>
      </c>
      <c r="AD78" s="26"/>
    </row>
    <row r="79" spans="1:30" x14ac:dyDescent="0.2">
      <c r="A79" s="27" t="str">
        <f>IF(Values_Entered,A78+1,"")</f>
        <v/>
      </c>
      <c r="B79" s="28" t="str">
        <f t="shared" si="8"/>
        <v/>
      </c>
      <c r="C79" s="29" t="str">
        <f t="shared" si="16"/>
        <v/>
      </c>
      <c r="D79" s="29" t="str">
        <f t="shared" si="17"/>
        <v/>
      </c>
      <c r="E79" s="29" t="str">
        <f t="shared" si="18"/>
        <v/>
      </c>
      <c r="F79" s="29" t="str">
        <f t="shared" si="9"/>
        <v/>
      </c>
      <c r="G79" s="29" t="str">
        <f>IF(Pay_Num&lt;&gt;"",IF('Program 1'!Pay_Num&lt;=$J$2,0,Total_Pay-Int),"")</f>
        <v/>
      </c>
      <c r="H79" s="29" t="str">
        <f t="shared" si="19"/>
        <v/>
      </c>
      <c r="I79" s="29" t="str">
        <f t="shared" si="0"/>
        <v/>
      </c>
      <c r="J79" s="30" t="e">
        <f>IF('Program 1'!Beg_Bal&gt;0,E79*($G$3/($G$3+$G$5)),0)</f>
        <v>#VALUE!</v>
      </c>
      <c r="K79" s="30" t="e">
        <f>IF('Program 1'!Beg_Bal&gt;0,E79*($G$5/($G$5+$G$3)),0)</f>
        <v>#VALUE!</v>
      </c>
      <c r="L79" s="30" t="e">
        <f>IF(C79&lt;0,0,IF($M$5&lt;1,($M$5*'Program 1'!C79),$M$5))</f>
        <v>#VALUE!</v>
      </c>
      <c r="M79" s="26"/>
      <c r="N79" s="26"/>
      <c r="O79" s="38">
        <f t="shared" si="10"/>
        <v>0</v>
      </c>
      <c r="P79" s="26" t="e">
        <f t="shared" si="11"/>
        <v>#VALUE!</v>
      </c>
      <c r="Q79" s="26" t="e">
        <f t="shared" si="1"/>
        <v>#VALUE!</v>
      </c>
      <c r="R79" s="31" t="e">
        <f t="shared" si="12"/>
        <v>#VALUE!</v>
      </c>
      <c r="S79" s="31" t="e">
        <f t="shared" si="13"/>
        <v>#VALUE!</v>
      </c>
      <c r="T79" s="31" t="e">
        <f t="shared" si="14"/>
        <v>#VALUE!</v>
      </c>
      <c r="U79" s="31" t="e">
        <f t="shared" si="15"/>
        <v>#VALUE!</v>
      </c>
      <c r="V79" s="26" t="e">
        <f t="shared" si="2"/>
        <v>#VALUE!</v>
      </c>
      <c r="W79" s="26" t="e">
        <f t="shared" si="3"/>
        <v>#VALUE!</v>
      </c>
      <c r="X79" s="26" t="e">
        <f t="shared" si="4"/>
        <v>#VALUE!</v>
      </c>
      <c r="Y79" s="26" t="e">
        <f t="shared" si="5"/>
        <v>#VALUE!</v>
      </c>
      <c r="Z79" s="26" t="e">
        <f t="shared" si="6"/>
        <v>#VALUE!</v>
      </c>
      <c r="AA79" s="26" t="e">
        <f t="shared" si="7"/>
        <v>#VALUE!</v>
      </c>
      <c r="AB79" s="26" t="e">
        <f>IF(P79&gt;0,IF(SUM($N$16:N79)&gt;0,'Program 1'!Loan_Amount-SUM($N$16:N79),'Program 1'!Loan_Amount),0)</f>
        <v>#VALUE!</v>
      </c>
      <c r="AC79" s="37" t="e">
        <f>AB79*('Step 2 Program Parameters'!$C$3/12)</f>
        <v>#VALUE!</v>
      </c>
      <c r="AD79" s="26"/>
    </row>
    <row r="80" spans="1:30" x14ac:dyDescent="0.2">
      <c r="A80" s="27" t="str">
        <f>IF(Values_Entered,A79+1,"")</f>
        <v/>
      </c>
      <c r="B80" s="28" t="str">
        <f t="shared" si="8"/>
        <v/>
      </c>
      <c r="C80" s="29" t="str">
        <f t="shared" si="16"/>
        <v/>
      </c>
      <c r="D80" s="29" t="str">
        <f t="shared" si="17"/>
        <v/>
      </c>
      <c r="E80" s="29" t="str">
        <f t="shared" si="18"/>
        <v/>
      </c>
      <c r="F80" s="29" t="str">
        <f t="shared" ref="F80:F143" si="20">IF(Pay_Num&lt;&gt;"",IF(Sched_Pay&gt;Beg_Bal,Beg_Bal+Int,Sched_Pay+Extra_Pay),"")</f>
        <v/>
      </c>
      <c r="G80" s="29" t="str">
        <f>IF(Pay_Num&lt;&gt;"",IF('Program 1'!Pay_Num&lt;=$J$2,0,Total_Pay-Int),"")</f>
        <v/>
      </c>
      <c r="H80" s="29" t="str">
        <f t="shared" si="19"/>
        <v/>
      </c>
      <c r="I80" s="29" t="str">
        <f t="shared" ref="I80:I143" si="21">IF(Pay_Num&lt;&gt;"",IF(Sched_Pay&lt;Beg_Bal,Beg_Bal-Princ,0),"")</f>
        <v/>
      </c>
      <c r="J80" s="30" t="e">
        <f>IF('Program 1'!Beg_Bal&gt;0,E80*($G$3/($G$3+$G$5)),0)</f>
        <v>#VALUE!</v>
      </c>
      <c r="K80" s="30" t="e">
        <f>IF('Program 1'!Beg_Bal&gt;0,E80*($G$5/($G$5+$G$3)),0)</f>
        <v>#VALUE!</v>
      </c>
      <c r="L80" s="30" t="e">
        <f>IF(C80&lt;0,0,IF($M$5&lt;1,($M$5*'Program 1'!C80),$M$5))</f>
        <v>#VALUE!</v>
      </c>
      <c r="M80" s="26"/>
      <c r="N80" s="26"/>
      <c r="O80" s="38">
        <f t="shared" si="10"/>
        <v>0</v>
      </c>
      <c r="P80" s="26" t="e">
        <f t="shared" ref="P80:P143" si="22">C80*(1-O80)</f>
        <v>#VALUE!</v>
      </c>
      <c r="Q80" s="26" t="e">
        <f t="shared" ref="Q80:Q143" si="23">C80*O80</f>
        <v>#VALUE!</v>
      </c>
      <c r="R80" s="31" t="e">
        <f t="shared" si="12"/>
        <v>#VALUE!</v>
      </c>
      <c r="S80" s="31" t="e">
        <f t="shared" si="13"/>
        <v>#VALUE!</v>
      </c>
      <c r="T80" s="31" t="e">
        <f t="shared" si="14"/>
        <v>#VALUE!</v>
      </c>
      <c r="U80" s="31" t="e">
        <f t="shared" si="15"/>
        <v>#VALUE!</v>
      </c>
      <c r="V80" s="26" t="e">
        <f t="shared" ref="V80:V143" si="24">G80*(1-O80)</f>
        <v>#VALUE!</v>
      </c>
      <c r="W80" s="26" t="e">
        <f t="shared" ref="W80:W143" si="25">G80*O80</f>
        <v>#VALUE!</v>
      </c>
      <c r="X80" s="26" t="e">
        <f t="shared" ref="X80:X143" si="26">H80*(1-O80)</f>
        <v>#VALUE!</v>
      </c>
      <c r="Y80" s="26" t="e">
        <f t="shared" ref="Y80:Y143" si="27">H80*O80</f>
        <v>#VALUE!</v>
      </c>
      <c r="Z80" s="26" t="e">
        <f t="shared" ref="Z80:Z143" si="28">I80*(1-O80)</f>
        <v>#VALUE!</v>
      </c>
      <c r="AA80" s="26" t="e">
        <f t="shared" ref="AA80:AA143" si="29">I80*O80</f>
        <v>#VALUE!</v>
      </c>
      <c r="AB80" s="26" t="e">
        <f>IF(P80&gt;0,IF(SUM($N$16:N80)&gt;0,'Program 1'!Loan_Amount-SUM($N$16:N80),'Program 1'!Loan_Amount),0)</f>
        <v>#VALUE!</v>
      </c>
      <c r="AC80" s="37" t="e">
        <f>AB80*('Step 2 Program Parameters'!$C$3/12)</f>
        <v>#VALUE!</v>
      </c>
      <c r="AD80" s="26"/>
    </row>
    <row r="81" spans="1:30" x14ac:dyDescent="0.2">
      <c r="A81" s="27" t="str">
        <f>IF(Values_Entered,A80+1,"")</f>
        <v/>
      </c>
      <c r="B81" s="28" t="str">
        <f t="shared" ref="B81:B144" si="30">IF(Pay_Num&lt;&gt;"",DATE(YEAR(B80),MONTH(B80)+1,DAY(B80)),"")</f>
        <v/>
      </c>
      <c r="C81" s="29" t="str">
        <f t="shared" si="16"/>
        <v/>
      </c>
      <c r="D81" s="29" t="str">
        <f t="shared" si="17"/>
        <v/>
      </c>
      <c r="E81" s="29" t="str">
        <f t="shared" ref="E81:E144" si="31">IF(Pay_Num&lt;&gt;"",Scheduled_Extra_Payments,"")</f>
        <v/>
      </c>
      <c r="F81" s="29" t="str">
        <f t="shared" si="20"/>
        <v/>
      </c>
      <c r="G81" s="29" t="str">
        <f>IF(Pay_Num&lt;&gt;"",IF('Program 1'!Pay_Num&lt;=$J$2,0,Total_Pay-Int),"")</f>
        <v/>
      </c>
      <c r="H81" s="29" t="str">
        <f t="shared" si="19"/>
        <v/>
      </c>
      <c r="I81" s="29" t="str">
        <f t="shared" si="21"/>
        <v/>
      </c>
      <c r="J81" s="30" t="e">
        <f>IF('Program 1'!Beg_Bal&gt;0,E81*($G$3/($G$3+$G$5)),0)</f>
        <v>#VALUE!</v>
      </c>
      <c r="K81" s="30" t="e">
        <f>IF('Program 1'!Beg_Bal&gt;0,E81*($G$5/($G$5+$G$3)),0)</f>
        <v>#VALUE!</v>
      </c>
      <c r="L81" s="30" t="e">
        <f>IF(C81&lt;0,0,IF($M$5&lt;1,($M$5*'Program 1'!C81),$M$5))</f>
        <v>#VALUE!</v>
      </c>
      <c r="M81" s="26"/>
      <c r="N81" s="26"/>
      <c r="O81" s="38">
        <f t="shared" ref="O81:O144" si="32">$M$10</f>
        <v>0</v>
      </c>
      <c r="P81" s="26" t="e">
        <f t="shared" si="22"/>
        <v>#VALUE!</v>
      </c>
      <c r="Q81" s="26" t="e">
        <f t="shared" si="23"/>
        <v>#VALUE!</v>
      </c>
      <c r="R81" s="31" t="e">
        <f t="shared" ref="R81:R144" si="33">J81*(1-O81)</f>
        <v>#VALUE!</v>
      </c>
      <c r="S81" s="31" t="e">
        <f t="shared" ref="S81:S144" si="34">J81*O81</f>
        <v>#VALUE!</v>
      </c>
      <c r="T81" s="31" t="e">
        <f t="shared" ref="T81:T144" si="35">K81*(1-O81)</f>
        <v>#VALUE!</v>
      </c>
      <c r="U81" s="31" t="e">
        <f t="shared" ref="U81:U144" si="36">K81*O81</f>
        <v>#VALUE!</v>
      </c>
      <c r="V81" s="26" t="e">
        <f t="shared" si="24"/>
        <v>#VALUE!</v>
      </c>
      <c r="W81" s="26" t="e">
        <f t="shared" si="25"/>
        <v>#VALUE!</v>
      </c>
      <c r="X81" s="26" t="e">
        <f t="shared" si="26"/>
        <v>#VALUE!</v>
      </c>
      <c r="Y81" s="26" t="e">
        <f t="shared" si="27"/>
        <v>#VALUE!</v>
      </c>
      <c r="Z81" s="26" t="e">
        <f t="shared" si="28"/>
        <v>#VALUE!</v>
      </c>
      <c r="AA81" s="26" t="e">
        <f t="shared" si="29"/>
        <v>#VALUE!</v>
      </c>
      <c r="AB81" s="26" t="e">
        <f>IF(P81&gt;0,IF(SUM($N$16:N81)&gt;0,'Program 1'!Loan_Amount-SUM($N$16:N81),'Program 1'!Loan_Amount),0)</f>
        <v>#VALUE!</v>
      </c>
      <c r="AC81" s="37" t="e">
        <f>AB81*('Step 2 Program Parameters'!$C$3/12)</f>
        <v>#VALUE!</v>
      </c>
      <c r="AD81" s="26"/>
    </row>
    <row r="82" spans="1:30" x14ac:dyDescent="0.2">
      <c r="A82" s="27" t="str">
        <f>IF(Values_Entered,A81+1,"")</f>
        <v/>
      </c>
      <c r="B82" s="28" t="str">
        <f t="shared" si="30"/>
        <v/>
      </c>
      <c r="C82" s="29" t="str">
        <f t="shared" ref="C82:C145" si="37">IF(Pay_Num&lt;&gt;"",I81,"")</f>
        <v/>
      </c>
      <c r="D82" s="29" t="str">
        <f t="shared" ref="D82:D145" si="38">IF(Pay_Num&lt;&gt;"",Scheduled_Monthly_Payment,"")</f>
        <v/>
      </c>
      <c r="E82" s="29" t="str">
        <f t="shared" si="31"/>
        <v/>
      </c>
      <c r="F82" s="29" t="str">
        <f t="shared" si="20"/>
        <v/>
      </c>
      <c r="G82" s="29" t="str">
        <f>IF(Pay_Num&lt;&gt;"",IF('Program 1'!Pay_Num&lt;=$J$2,0,Total_Pay-Int),"")</f>
        <v/>
      </c>
      <c r="H82" s="29" t="str">
        <f t="shared" ref="H82:H145" si="39">IF(Pay_Num&lt;&gt;"",Beg_Bal*Interest_Rate/12,"")</f>
        <v/>
      </c>
      <c r="I82" s="29" t="str">
        <f t="shared" si="21"/>
        <v/>
      </c>
      <c r="J82" s="30" t="e">
        <f>IF('Program 1'!Beg_Bal&gt;0,E82*($G$3/($G$3+$G$5)),0)</f>
        <v>#VALUE!</v>
      </c>
      <c r="K82" s="30" t="e">
        <f>IF('Program 1'!Beg_Bal&gt;0,E82*($G$5/($G$5+$G$3)),0)</f>
        <v>#VALUE!</v>
      </c>
      <c r="L82" s="30" t="e">
        <f>IF(C82&lt;0,0,IF($M$5&lt;1,($M$5*'Program 1'!C82),$M$5))</f>
        <v>#VALUE!</v>
      </c>
      <c r="M82" s="26"/>
      <c r="N82" s="26"/>
      <c r="O82" s="38">
        <f t="shared" si="32"/>
        <v>0</v>
      </c>
      <c r="P82" s="26" t="e">
        <f t="shared" si="22"/>
        <v>#VALUE!</v>
      </c>
      <c r="Q82" s="26" t="e">
        <f t="shared" si="23"/>
        <v>#VALUE!</v>
      </c>
      <c r="R82" s="31" t="e">
        <f t="shared" si="33"/>
        <v>#VALUE!</v>
      </c>
      <c r="S82" s="31" t="e">
        <f t="shared" si="34"/>
        <v>#VALUE!</v>
      </c>
      <c r="T82" s="31" t="e">
        <f t="shared" si="35"/>
        <v>#VALUE!</v>
      </c>
      <c r="U82" s="31" t="e">
        <f t="shared" si="36"/>
        <v>#VALUE!</v>
      </c>
      <c r="V82" s="26" t="e">
        <f t="shared" si="24"/>
        <v>#VALUE!</v>
      </c>
      <c r="W82" s="26" t="e">
        <f t="shared" si="25"/>
        <v>#VALUE!</v>
      </c>
      <c r="X82" s="26" t="e">
        <f t="shared" si="26"/>
        <v>#VALUE!</v>
      </c>
      <c r="Y82" s="26" t="e">
        <f t="shared" si="27"/>
        <v>#VALUE!</v>
      </c>
      <c r="Z82" s="26" t="e">
        <f t="shared" si="28"/>
        <v>#VALUE!</v>
      </c>
      <c r="AA82" s="26" t="e">
        <f t="shared" si="29"/>
        <v>#VALUE!</v>
      </c>
      <c r="AB82" s="26" t="e">
        <f>IF(P82&gt;0,IF(SUM($N$16:N82)&gt;0,'Program 1'!Loan_Amount-SUM($N$16:N82),'Program 1'!Loan_Amount),0)</f>
        <v>#VALUE!</v>
      </c>
      <c r="AC82" s="37" t="e">
        <f>AB82*('Step 2 Program Parameters'!$C$3/12)</f>
        <v>#VALUE!</v>
      </c>
      <c r="AD82" s="26"/>
    </row>
    <row r="83" spans="1:30" x14ac:dyDescent="0.2">
      <c r="A83" s="27" t="str">
        <f>IF(Values_Entered,A82+1,"")</f>
        <v/>
      </c>
      <c r="B83" s="28" t="str">
        <f t="shared" si="30"/>
        <v/>
      </c>
      <c r="C83" s="29" t="str">
        <f t="shared" si="37"/>
        <v/>
      </c>
      <c r="D83" s="29" t="str">
        <f t="shared" si="38"/>
        <v/>
      </c>
      <c r="E83" s="29" t="str">
        <f t="shared" si="31"/>
        <v/>
      </c>
      <c r="F83" s="29" t="str">
        <f t="shared" si="20"/>
        <v/>
      </c>
      <c r="G83" s="29" t="str">
        <f>IF(Pay_Num&lt;&gt;"",IF('Program 1'!Pay_Num&lt;=$J$2,0,Total_Pay-Int),"")</f>
        <v/>
      </c>
      <c r="H83" s="29" t="str">
        <f t="shared" si="39"/>
        <v/>
      </c>
      <c r="I83" s="29" t="str">
        <f t="shared" si="21"/>
        <v/>
      </c>
      <c r="J83" s="30" t="e">
        <f>IF('Program 1'!Beg_Bal&gt;0,E83*($G$3/($G$3+$G$5)),0)</f>
        <v>#VALUE!</v>
      </c>
      <c r="K83" s="30" t="e">
        <f>IF('Program 1'!Beg_Bal&gt;0,E83*($G$5/($G$5+$G$3)),0)</f>
        <v>#VALUE!</v>
      </c>
      <c r="L83" s="30" t="e">
        <f>IF(C83&lt;0,0,IF($M$5&lt;1,($M$5*'Program 1'!C83),$M$5))</f>
        <v>#VALUE!</v>
      </c>
      <c r="M83" s="26"/>
      <c r="N83" s="26"/>
      <c r="O83" s="38">
        <f t="shared" si="32"/>
        <v>0</v>
      </c>
      <c r="P83" s="26" t="e">
        <f t="shared" si="22"/>
        <v>#VALUE!</v>
      </c>
      <c r="Q83" s="26" t="e">
        <f t="shared" si="23"/>
        <v>#VALUE!</v>
      </c>
      <c r="R83" s="31" t="e">
        <f t="shared" si="33"/>
        <v>#VALUE!</v>
      </c>
      <c r="S83" s="31" t="e">
        <f t="shared" si="34"/>
        <v>#VALUE!</v>
      </c>
      <c r="T83" s="31" t="e">
        <f t="shared" si="35"/>
        <v>#VALUE!</v>
      </c>
      <c r="U83" s="31" t="e">
        <f t="shared" si="36"/>
        <v>#VALUE!</v>
      </c>
      <c r="V83" s="26" t="e">
        <f t="shared" si="24"/>
        <v>#VALUE!</v>
      </c>
      <c r="W83" s="26" t="e">
        <f t="shared" si="25"/>
        <v>#VALUE!</v>
      </c>
      <c r="X83" s="26" t="e">
        <f t="shared" si="26"/>
        <v>#VALUE!</v>
      </c>
      <c r="Y83" s="26" t="e">
        <f t="shared" si="27"/>
        <v>#VALUE!</v>
      </c>
      <c r="Z83" s="26" t="e">
        <f t="shared" si="28"/>
        <v>#VALUE!</v>
      </c>
      <c r="AA83" s="26" t="e">
        <f t="shared" si="29"/>
        <v>#VALUE!</v>
      </c>
      <c r="AB83" s="26" t="e">
        <f>IF(P83&gt;0,IF(SUM($N$16:N83)&gt;0,'Program 1'!Loan_Amount-SUM($N$16:N83),'Program 1'!Loan_Amount),0)</f>
        <v>#VALUE!</v>
      </c>
      <c r="AC83" s="37" t="e">
        <f>AB83*('Step 2 Program Parameters'!$C$3/12)</f>
        <v>#VALUE!</v>
      </c>
      <c r="AD83" s="26"/>
    </row>
    <row r="84" spans="1:30" x14ac:dyDescent="0.2">
      <c r="A84" s="27" t="str">
        <f>IF(Values_Entered,A83+1,"")</f>
        <v/>
      </c>
      <c r="B84" s="28" t="str">
        <f t="shared" si="30"/>
        <v/>
      </c>
      <c r="C84" s="29" t="str">
        <f t="shared" si="37"/>
        <v/>
      </c>
      <c r="D84" s="29" t="str">
        <f t="shared" si="38"/>
        <v/>
      </c>
      <c r="E84" s="29" t="str">
        <f t="shared" si="31"/>
        <v/>
      </c>
      <c r="F84" s="29" t="str">
        <f t="shared" si="20"/>
        <v/>
      </c>
      <c r="G84" s="29" t="str">
        <f>IF(Pay_Num&lt;&gt;"",IF('Program 1'!Pay_Num&lt;=$J$2,0,Total_Pay-Int),"")</f>
        <v/>
      </c>
      <c r="H84" s="29" t="str">
        <f t="shared" si="39"/>
        <v/>
      </c>
      <c r="I84" s="29" t="str">
        <f t="shared" si="21"/>
        <v/>
      </c>
      <c r="J84" s="30" t="e">
        <f>IF('Program 1'!Beg_Bal&gt;0,E84*($G$3/($G$3+$G$5)),0)</f>
        <v>#VALUE!</v>
      </c>
      <c r="K84" s="30" t="e">
        <f>IF('Program 1'!Beg_Bal&gt;0,E84*($G$5/($G$5+$G$3)),0)</f>
        <v>#VALUE!</v>
      </c>
      <c r="L84" s="30" t="e">
        <f>IF(C84&lt;0,0,IF($M$5&lt;1,($M$5*'Program 1'!C84),$M$5))</f>
        <v>#VALUE!</v>
      </c>
      <c r="M84" s="26"/>
      <c r="N84" s="26"/>
      <c r="O84" s="38">
        <f t="shared" si="32"/>
        <v>0</v>
      </c>
      <c r="P84" s="26" t="e">
        <f t="shared" si="22"/>
        <v>#VALUE!</v>
      </c>
      <c r="Q84" s="26" t="e">
        <f t="shared" si="23"/>
        <v>#VALUE!</v>
      </c>
      <c r="R84" s="31" t="e">
        <f t="shared" si="33"/>
        <v>#VALUE!</v>
      </c>
      <c r="S84" s="31" t="e">
        <f t="shared" si="34"/>
        <v>#VALUE!</v>
      </c>
      <c r="T84" s="31" t="e">
        <f t="shared" si="35"/>
        <v>#VALUE!</v>
      </c>
      <c r="U84" s="31" t="e">
        <f t="shared" si="36"/>
        <v>#VALUE!</v>
      </c>
      <c r="V84" s="26" t="e">
        <f t="shared" si="24"/>
        <v>#VALUE!</v>
      </c>
      <c r="W84" s="26" t="e">
        <f t="shared" si="25"/>
        <v>#VALUE!</v>
      </c>
      <c r="X84" s="26" t="e">
        <f t="shared" si="26"/>
        <v>#VALUE!</v>
      </c>
      <c r="Y84" s="26" t="e">
        <f t="shared" si="27"/>
        <v>#VALUE!</v>
      </c>
      <c r="Z84" s="26" t="e">
        <f t="shared" si="28"/>
        <v>#VALUE!</v>
      </c>
      <c r="AA84" s="26" t="e">
        <f t="shared" si="29"/>
        <v>#VALUE!</v>
      </c>
      <c r="AB84" s="26" t="e">
        <f>IF(P84&gt;0,IF(SUM($N$16:N84)&gt;0,'Program 1'!Loan_Amount-SUM($N$16:N84),'Program 1'!Loan_Amount),0)</f>
        <v>#VALUE!</v>
      </c>
      <c r="AC84" s="37" t="e">
        <f>AB84*('Step 2 Program Parameters'!$C$3/12)</f>
        <v>#VALUE!</v>
      </c>
      <c r="AD84" s="26"/>
    </row>
    <row r="85" spans="1:30" x14ac:dyDescent="0.2">
      <c r="A85" s="27" t="str">
        <f>IF(Values_Entered,A84+1,"")</f>
        <v/>
      </c>
      <c r="B85" s="28" t="str">
        <f t="shared" si="30"/>
        <v/>
      </c>
      <c r="C85" s="29" t="str">
        <f t="shared" si="37"/>
        <v/>
      </c>
      <c r="D85" s="29" t="str">
        <f t="shared" si="38"/>
        <v/>
      </c>
      <c r="E85" s="29" t="str">
        <f t="shared" si="31"/>
        <v/>
      </c>
      <c r="F85" s="29" t="str">
        <f t="shared" si="20"/>
        <v/>
      </c>
      <c r="G85" s="29" t="str">
        <f>IF(Pay_Num&lt;&gt;"",IF('Program 1'!Pay_Num&lt;=$J$2,0,Total_Pay-Int),"")</f>
        <v/>
      </c>
      <c r="H85" s="29" t="str">
        <f t="shared" si="39"/>
        <v/>
      </c>
      <c r="I85" s="29" t="str">
        <f t="shared" si="21"/>
        <v/>
      </c>
      <c r="J85" s="30" t="e">
        <f>IF('Program 1'!Beg_Bal&gt;0,E85*($G$3/($G$3+$G$5)),0)</f>
        <v>#VALUE!</v>
      </c>
      <c r="K85" s="30" t="e">
        <f>IF('Program 1'!Beg_Bal&gt;0,E85*($G$5/($G$5+$G$3)),0)</f>
        <v>#VALUE!</v>
      </c>
      <c r="L85" s="30" t="e">
        <f>IF(C85&lt;0,0,IF($M$5&lt;1,($M$5*'Program 1'!C85),$M$5))</f>
        <v>#VALUE!</v>
      </c>
      <c r="M85" s="26"/>
      <c r="N85" s="26"/>
      <c r="O85" s="38">
        <f t="shared" si="32"/>
        <v>0</v>
      </c>
      <c r="P85" s="26" t="e">
        <f t="shared" si="22"/>
        <v>#VALUE!</v>
      </c>
      <c r="Q85" s="26" t="e">
        <f t="shared" si="23"/>
        <v>#VALUE!</v>
      </c>
      <c r="R85" s="31" t="e">
        <f t="shared" si="33"/>
        <v>#VALUE!</v>
      </c>
      <c r="S85" s="31" t="e">
        <f t="shared" si="34"/>
        <v>#VALUE!</v>
      </c>
      <c r="T85" s="31" t="e">
        <f t="shared" si="35"/>
        <v>#VALUE!</v>
      </c>
      <c r="U85" s="31" t="e">
        <f t="shared" si="36"/>
        <v>#VALUE!</v>
      </c>
      <c r="V85" s="26" t="e">
        <f t="shared" si="24"/>
        <v>#VALUE!</v>
      </c>
      <c r="W85" s="26" t="e">
        <f t="shared" si="25"/>
        <v>#VALUE!</v>
      </c>
      <c r="X85" s="26" t="e">
        <f t="shared" si="26"/>
        <v>#VALUE!</v>
      </c>
      <c r="Y85" s="26" t="e">
        <f t="shared" si="27"/>
        <v>#VALUE!</v>
      </c>
      <c r="Z85" s="26" t="e">
        <f t="shared" si="28"/>
        <v>#VALUE!</v>
      </c>
      <c r="AA85" s="26" t="e">
        <f t="shared" si="29"/>
        <v>#VALUE!</v>
      </c>
      <c r="AB85" s="26" t="e">
        <f>IF(P85&gt;0,IF(SUM($N$16:N85)&gt;0,'Program 1'!Loan_Amount-SUM($N$16:N85),'Program 1'!Loan_Amount),0)</f>
        <v>#VALUE!</v>
      </c>
      <c r="AC85" s="37" t="e">
        <f>AB85*('Step 2 Program Parameters'!$C$3/12)</f>
        <v>#VALUE!</v>
      </c>
      <c r="AD85" s="26"/>
    </row>
    <row r="86" spans="1:30" x14ac:dyDescent="0.2">
      <c r="A86" s="27" t="str">
        <f>IF(Values_Entered,A85+1,"")</f>
        <v/>
      </c>
      <c r="B86" s="28" t="str">
        <f t="shared" si="30"/>
        <v/>
      </c>
      <c r="C86" s="29" t="str">
        <f t="shared" si="37"/>
        <v/>
      </c>
      <c r="D86" s="29" t="str">
        <f t="shared" si="38"/>
        <v/>
      </c>
      <c r="E86" s="29" t="str">
        <f t="shared" si="31"/>
        <v/>
      </c>
      <c r="F86" s="29" t="str">
        <f t="shared" si="20"/>
        <v/>
      </c>
      <c r="G86" s="29" t="str">
        <f>IF(Pay_Num&lt;&gt;"",IF('Program 1'!Pay_Num&lt;=$J$2,0,Total_Pay-Int),"")</f>
        <v/>
      </c>
      <c r="H86" s="29" t="str">
        <f t="shared" si="39"/>
        <v/>
      </c>
      <c r="I86" s="29" t="str">
        <f t="shared" si="21"/>
        <v/>
      </c>
      <c r="J86" s="30" t="e">
        <f>IF('Program 1'!Beg_Bal&gt;0,E86*($G$3/($G$3+$G$5)),0)</f>
        <v>#VALUE!</v>
      </c>
      <c r="K86" s="30" t="e">
        <f>IF('Program 1'!Beg_Bal&gt;0,E86*($G$5/($G$5+$G$3)),0)</f>
        <v>#VALUE!</v>
      </c>
      <c r="L86" s="30" t="e">
        <f>IF(C86&lt;0,0,IF($M$5&lt;1,($M$5*'Program 1'!C86),$M$5))</f>
        <v>#VALUE!</v>
      </c>
      <c r="M86" s="26"/>
      <c r="N86" s="26"/>
      <c r="O86" s="38">
        <f t="shared" si="32"/>
        <v>0</v>
      </c>
      <c r="P86" s="26" t="e">
        <f t="shared" si="22"/>
        <v>#VALUE!</v>
      </c>
      <c r="Q86" s="26" t="e">
        <f t="shared" si="23"/>
        <v>#VALUE!</v>
      </c>
      <c r="R86" s="31" t="e">
        <f t="shared" si="33"/>
        <v>#VALUE!</v>
      </c>
      <c r="S86" s="31" t="e">
        <f t="shared" si="34"/>
        <v>#VALUE!</v>
      </c>
      <c r="T86" s="31" t="e">
        <f t="shared" si="35"/>
        <v>#VALUE!</v>
      </c>
      <c r="U86" s="31" t="e">
        <f t="shared" si="36"/>
        <v>#VALUE!</v>
      </c>
      <c r="V86" s="26" t="e">
        <f t="shared" si="24"/>
        <v>#VALUE!</v>
      </c>
      <c r="W86" s="26" t="e">
        <f t="shared" si="25"/>
        <v>#VALUE!</v>
      </c>
      <c r="X86" s="26" t="e">
        <f t="shared" si="26"/>
        <v>#VALUE!</v>
      </c>
      <c r="Y86" s="26" t="e">
        <f t="shared" si="27"/>
        <v>#VALUE!</v>
      </c>
      <c r="Z86" s="26" t="e">
        <f t="shared" si="28"/>
        <v>#VALUE!</v>
      </c>
      <c r="AA86" s="26" t="e">
        <f t="shared" si="29"/>
        <v>#VALUE!</v>
      </c>
      <c r="AB86" s="26" t="e">
        <f>IF(P86&gt;0,IF(SUM($N$16:N86)&gt;0,'Program 1'!Loan_Amount-SUM($N$16:N86),'Program 1'!Loan_Amount),0)</f>
        <v>#VALUE!</v>
      </c>
      <c r="AC86" s="37" t="e">
        <f>AB86*('Step 2 Program Parameters'!$C$3/12)</f>
        <v>#VALUE!</v>
      </c>
      <c r="AD86" s="26"/>
    </row>
    <row r="87" spans="1:30" x14ac:dyDescent="0.2">
      <c r="A87" s="27" t="str">
        <f>IF(Values_Entered,A86+1,"")</f>
        <v/>
      </c>
      <c r="B87" s="28" t="str">
        <f t="shared" si="30"/>
        <v/>
      </c>
      <c r="C87" s="29" t="str">
        <f t="shared" si="37"/>
        <v/>
      </c>
      <c r="D87" s="29" t="str">
        <f t="shared" si="38"/>
        <v/>
      </c>
      <c r="E87" s="29" t="str">
        <f t="shared" si="31"/>
        <v/>
      </c>
      <c r="F87" s="29" t="str">
        <f t="shared" si="20"/>
        <v/>
      </c>
      <c r="G87" s="29" t="str">
        <f>IF(Pay_Num&lt;&gt;"",IF('Program 1'!Pay_Num&lt;=$J$2,0,Total_Pay-Int),"")</f>
        <v/>
      </c>
      <c r="H87" s="29" t="str">
        <f t="shared" si="39"/>
        <v/>
      </c>
      <c r="I87" s="29" t="str">
        <f t="shared" si="21"/>
        <v/>
      </c>
      <c r="J87" s="30" t="e">
        <f>IF('Program 1'!Beg_Bal&gt;0,E87*($G$3/($G$3+$G$5)),0)</f>
        <v>#VALUE!</v>
      </c>
      <c r="K87" s="30" t="e">
        <f>IF('Program 1'!Beg_Bal&gt;0,E87*($G$5/($G$5+$G$3)),0)</f>
        <v>#VALUE!</v>
      </c>
      <c r="L87" s="30" t="e">
        <f>IF(C87&lt;0,0,IF($M$5&lt;1,($M$5*'Program 1'!C87),$M$5))</f>
        <v>#VALUE!</v>
      </c>
      <c r="M87" s="26"/>
      <c r="N87" s="26"/>
      <c r="O87" s="38">
        <f t="shared" si="32"/>
        <v>0</v>
      </c>
      <c r="P87" s="26" t="e">
        <f t="shared" si="22"/>
        <v>#VALUE!</v>
      </c>
      <c r="Q87" s="26" t="e">
        <f t="shared" si="23"/>
        <v>#VALUE!</v>
      </c>
      <c r="R87" s="31" t="e">
        <f t="shared" si="33"/>
        <v>#VALUE!</v>
      </c>
      <c r="S87" s="31" t="e">
        <f t="shared" si="34"/>
        <v>#VALUE!</v>
      </c>
      <c r="T87" s="31" t="e">
        <f t="shared" si="35"/>
        <v>#VALUE!</v>
      </c>
      <c r="U87" s="31" t="e">
        <f t="shared" si="36"/>
        <v>#VALUE!</v>
      </c>
      <c r="V87" s="26" t="e">
        <f t="shared" si="24"/>
        <v>#VALUE!</v>
      </c>
      <c r="W87" s="26" t="e">
        <f t="shared" si="25"/>
        <v>#VALUE!</v>
      </c>
      <c r="X87" s="26" t="e">
        <f t="shared" si="26"/>
        <v>#VALUE!</v>
      </c>
      <c r="Y87" s="26" t="e">
        <f t="shared" si="27"/>
        <v>#VALUE!</v>
      </c>
      <c r="Z87" s="26" t="e">
        <f t="shared" si="28"/>
        <v>#VALUE!</v>
      </c>
      <c r="AA87" s="26" t="e">
        <f t="shared" si="29"/>
        <v>#VALUE!</v>
      </c>
      <c r="AB87" s="26" t="e">
        <f>IF(P87&gt;0,IF(SUM($N$16:N87)&gt;0,'Program 1'!Loan_Amount-SUM($N$16:N87),'Program 1'!Loan_Amount),0)</f>
        <v>#VALUE!</v>
      </c>
      <c r="AC87" s="37" t="e">
        <f>AB87*('Step 2 Program Parameters'!$C$3/12)</f>
        <v>#VALUE!</v>
      </c>
      <c r="AD87" s="26"/>
    </row>
    <row r="88" spans="1:30" x14ac:dyDescent="0.2">
      <c r="A88" s="27" t="str">
        <f>IF(Values_Entered,A87+1,"")</f>
        <v/>
      </c>
      <c r="B88" s="28" t="str">
        <f t="shared" si="30"/>
        <v/>
      </c>
      <c r="C88" s="29" t="str">
        <f t="shared" si="37"/>
        <v/>
      </c>
      <c r="D88" s="29" t="str">
        <f t="shared" si="38"/>
        <v/>
      </c>
      <c r="E88" s="29" t="str">
        <f t="shared" si="31"/>
        <v/>
      </c>
      <c r="F88" s="29" t="str">
        <f t="shared" si="20"/>
        <v/>
      </c>
      <c r="G88" s="29" t="str">
        <f>IF(Pay_Num&lt;&gt;"",IF('Program 1'!Pay_Num&lt;=$J$2,0,Total_Pay-Int),"")</f>
        <v/>
      </c>
      <c r="H88" s="29" t="str">
        <f t="shared" si="39"/>
        <v/>
      </c>
      <c r="I88" s="29" t="str">
        <f t="shared" si="21"/>
        <v/>
      </c>
      <c r="J88" s="30" t="e">
        <f>IF('Program 1'!Beg_Bal&gt;0,E88*($G$3/($G$3+$G$5)),0)</f>
        <v>#VALUE!</v>
      </c>
      <c r="K88" s="30" t="e">
        <f>IF('Program 1'!Beg_Bal&gt;0,E88*($G$5/($G$5+$G$3)),0)</f>
        <v>#VALUE!</v>
      </c>
      <c r="L88" s="30" t="e">
        <f>IF(C88&lt;0,0,IF($M$5&lt;1,($M$5*'Program 1'!C88),$M$5))</f>
        <v>#VALUE!</v>
      </c>
      <c r="M88" s="26"/>
      <c r="N88" s="26"/>
      <c r="O88" s="38">
        <f t="shared" si="32"/>
        <v>0</v>
      </c>
      <c r="P88" s="26" t="e">
        <f t="shared" si="22"/>
        <v>#VALUE!</v>
      </c>
      <c r="Q88" s="26" t="e">
        <f t="shared" si="23"/>
        <v>#VALUE!</v>
      </c>
      <c r="R88" s="31" t="e">
        <f t="shared" si="33"/>
        <v>#VALUE!</v>
      </c>
      <c r="S88" s="31" t="e">
        <f t="shared" si="34"/>
        <v>#VALUE!</v>
      </c>
      <c r="T88" s="31" t="e">
        <f t="shared" si="35"/>
        <v>#VALUE!</v>
      </c>
      <c r="U88" s="31" t="e">
        <f t="shared" si="36"/>
        <v>#VALUE!</v>
      </c>
      <c r="V88" s="26" t="e">
        <f t="shared" si="24"/>
        <v>#VALUE!</v>
      </c>
      <c r="W88" s="26" t="e">
        <f t="shared" si="25"/>
        <v>#VALUE!</v>
      </c>
      <c r="X88" s="26" t="e">
        <f t="shared" si="26"/>
        <v>#VALUE!</v>
      </c>
      <c r="Y88" s="26" t="e">
        <f t="shared" si="27"/>
        <v>#VALUE!</v>
      </c>
      <c r="Z88" s="26" t="e">
        <f t="shared" si="28"/>
        <v>#VALUE!</v>
      </c>
      <c r="AA88" s="26" t="e">
        <f t="shared" si="29"/>
        <v>#VALUE!</v>
      </c>
      <c r="AB88" s="26" t="e">
        <f>IF(P88&gt;0,IF(SUM($N$16:N88)&gt;0,'Program 1'!Loan_Amount-SUM($N$16:N88),'Program 1'!Loan_Amount),0)</f>
        <v>#VALUE!</v>
      </c>
      <c r="AC88" s="37" t="e">
        <f>AB88*('Step 2 Program Parameters'!$C$3/12)</f>
        <v>#VALUE!</v>
      </c>
      <c r="AD88" s="26"/>
    </row>
    <row r="89" spans="1:30" x14ac:dyDescent="0.2">
      <c r="A89" s="27" t="str">
        <f>IF(Values_Entered,A88+1,"")</f>
        <v/>
      </c>
      <c r="B89" s="28" t="str">
        <f t="shared" si="30"/>
        <v/>
      </c>
      <c r="C89" s="29" t="str">
        <f t="shared" si="37"/>
        <v/>
      </c>
      <c r="D89" s="29" t="str">
        <f t="shared" si="38"/>
        <v/>
      </c>
      <c r="E89" s="29" t="str">
        <f t="shared" si="31"/>
        <v/>
      </c>
      <c r="F89" s="29" t="str">
        <f t="shared" si="20"/>
        <v/>
      </c>
      <c r="G89" s="29" t="str">
        <f>IF(Pay_Num&lt;&gt;"",IF('Program 1'!Pay_Num&lt;=$J$2,0,Total_Pay-Int),"")</f>
        <v/>
      </c>
      <c r="H89" s="29" t="str">
        <f t="shared" si="39"/>
        <v/>
      </c>
      <c r="I89" s="29" t="str">
        <f t="shared" si="21"/>
        <v/>
      </c>
      <c r="J89" s="30" t="e">
        <f>IF('Program 1'!Beg_Bal&gt;0,E89*($G$3/($G$3+$G$5)),0)</f>
        <v>#VALUE!</v>
      </c>
      <c r="K89" s="30" t="e">
        <f>IF('Program 1'!Beg_Bal&gt;0,E89*($G$5/($G$5+$G$3)),0)</f>
        <v>#VALUE!</v>
      </c>
      <c r="L89" s="30" t="e">
        <f>IF(C89&lt;0,0,IF($M$5&lt;1,($M$5*'Program 1'!C89),$M$5))</f>
        <v>#VALUE!</v>
      </c>
      <c r="M89" s="26"/>
      <c r="N89" s="26"/>
      <c r="O89" s="38">
        <f t="shared" si="32"/>
        <v>0</v>
      </c>
      <c r="P89" s="26" t="e">
        <f t="shared" si="22"/>
        <v>#VALUE!</v>
      </c>
      <c r="Q89" s="26" t="e">
        <f t="shared" si="23"/>
        <v>#VALUE!</v>
      </c>
      <c r="R89" s="31" t="e">
        <f t="shared" si="33"/>
        <v>#VALUE!</v>
      </c>
      <c r="S89" s="31" t="e">
        <f t="shared" si="34"/>
        <v>#VALUE!</v>
      </c>
      <c r="T89" s="31" t="e">
        <f t="shared" si="35"/>
        <v>#VALUE!</v>
      </c>
      <c r="U89" s="31" t="e">
        <f t="shared" si="36"/>
        <v>#VALUE!</v>
      </c>
      <c r="V89" s="26" t="e">
        <f t="shared" si="24"/>
        <v>#VALUE!</v>
      </c>
      <c r="W89" s="26" t="e">
        <f t="shared" si="25"/>
        <v>#VALUE!</v>
      </c>
      <c r="X89" s="26" t="e">
        <f t="shared" si="26"/>
        <v>#VALUE!</v>
      </c>
      <c r="Y89" s="26" t="e">
        <f t="shared" si="27"/>
        <v>#VALUE!</v>
      </c>
      <c r="Z89" s="26" t="e">
        <f t="shared" si="28"/>
        <v>#VALUE!</v>
      </c>
      <c r="AA89" s="26" t="e">
        <f t="shared" si="29"/>
        <v>#VALUE!</v>
      </c>
      <c r="AB89" s="26" t="e">
        <f>IF(P89&gt;0,IF(SUM($N$16:N89)&gt;0,'Program 1'!Loan_Amount-SUM($N$16:N89),'Program 1'!Loan_Amount),0)</f>
        <v>#VALUE!</v>
      </c>
      <c r="AC89" s="37" t="e">
        <f>AB89*('Step 2 Program Parameters'!$C$3/12)</f>
        <v>#VALUE!</v>
      </c>
      <c r="AD89" s="26"/>
    </row>
    <row r="90" spans="1:30" x14ac:dyDescent="0.2">
      <c r="A90" s="27" t="str">
        <f>IF(Values_Entered,A89+1,"")</f>
        <v/>
      </c>
      <c r="B90" s="28" t="str">
        <f t="shared" si="30"/>
        <v/>
      </c>
      <c r="C90" s="29" t="str">
        <f t="shared" si="37"/>
        <v/>
      </c>
      <c r="D90" s="29" t="str">
        <f t="shared" si="38"/>
        <v/>
      </c>
      <c r="E90" s="29" t="str">
        <f t="shared" si="31"/>
        <v/>
      </c>
      <c r="F90" s="29" t="str">
        <f t="shared" si="20"/>
        <v/>
      </c>
      <c r="G90" s="29" t="str">
        <f>IF(Pay_Num&lt;&gt;"",IF('Program 1'!Pay_Num&lt;=$J$2,0,Total_Pay-Int),"")</f>
        <v/>
      </c>
      <c r="H90" s="29" t="str">
        <f t="shared" si="39"/>
        <v/>
      </c>
      <c r="I90" s="29" t="str">
        <f t="shared" si="21"/>
        <v/>
      </c>
      <c r="J90" s="30" t="e">
        <f>IF('Program 1'!Beg_Bal&gt;0,E90*($G$3/($G$3+$G$5)),0)</f>
        <v>#VALUE!</v>
      </c>
      <c r="K90" s="30" t="e">
        <f>IF('Program 1'!Beg_Bal&gt;0,E90*($G$5/($G$5+$G$3)),0)</f>
        <v>#VALUE!</v>
      </c>
      <c r="L90" s="30" t="e">
        <f>IF(C90&lt;0,0,IF($M$5&lt;1,($M$5*'Program 1'!C90),$M$5))</f>
        <v>#VALUE!</v>
      </c>
      <c r="M90" s="26"/>
      <c r="N90" s="26"/>
      <c r="O90" s="38">
        <f t="shared" si="32"/>
        <v>0</v>
      </c>
      <c r="P90" s="26" t="e">
        <f t="shared" si="22"/>
        <v>#VALUE!</v>
      </c>
      <c r="Q90" s="26" t="e">
        <f t="shared" si="23"/>
        <v>#VALUE!</v>
      </c>
      <c r="R90" s="31" t="e">
        <f t="shared" si="33"/>
        <v>#VALUE!</v>
      </c>
      <c r="S90" s="31" t="e">
        <f t="shared" si="34"/>
        <v>#VALUE!</v>
      </c>
      <c r="T90" s="31" t="e">
        <f t="shared" si="35"/>
        <v>#VALUE!</v>
      </c>
      <c r="U90" s="31" t="e">
        <f t="shared" si="36"/>
        <v>#VALUE!</v>
      </c>
      <c r="V90" s="26" t="e">
        <f t="shared" si="24"/>
        <v>#VALUE!</v>
      </c>
      <c r="W90" s="26" t="e">
        <f t="shared" si="25"/>
        <v>#VALUE!</v>
      </c>
      <c r="X90" s="26" t="e">
        <f t="shared" si="26"/>
        <v>#VALUE!</v>
      </c>
      <c r="Y90" s="26" t="e">
        <f t="shared" si="27"/>
        <v>#VALUE!</v>
      </c>
      <c r="Z90" s="26" t="e">
        <f t="shared" si="28"/>
        <v>#VALUE!</v>
      </c>
      <c r="AA90" s="26" t="e">
        <f t="shared" si="29"/>
        <v>#VALUE!</v>
      </c>
      <c r="AB90" s="26" t="e">
        <f>IF(P90&gt;0,IF(SUM($N$16:N90)&gt;0,'Program 1'!Loan_Amount-SUM($N$16:N90),'Program 1'!Loan_Amount),0)</f>
        <v>#VALUE!</v>
      </c>
      <c r="AC90" s="37" t="e">
        <f>AB90*('Step 2 Program Parameters'!$C$3/12)</f>
        <v>#VALUE!</v>
      </c>
      <c r="AD90" s="26"/>
    </row>
    <row r="91" spans="1:30" x14ac:dyDescent="0.2">
      <c r="A91" s="27" t="str">
        <f>IF(Values_Entered,A90+1,"")</f>
        <v/>
      </c>
      <c r="B91" s="28" t="str">
        <f t="shared" si="30"/>
        <v/>
      </c>
      <c r="C91" s="29" t="str">
        <f t="shared" si="37"/>
        <v/>
      </c>
      <c r="D91" s="29" t="str">
        <f t="shared" si="38"/>
        <v/>
      </c>
      <c r="E91" s="29" t="str">
        <f t="shared" si="31"/>
        <v/>
      </c>
      <c r="F91" s="29" t="str">
        <f t="shared" si="20"/>
        <v/>
      </c>
      <c r="G91" s="29" t="str">
        <f>IF(Pay_Num&lt;&gt;"",IF('Program 1'!Pay_Num&lt;=$J$2,0,Total_Pay-Int),"")</f>
        <v/>
      </c>
      <c r="H91" s="29" t="str">
        <f t="shared" si="39"/>
        <v/>
      </c>
      <c r="I91" s="29" t="str">
        <f t="shared" si="21"/>
        <v/>
      </c>
      <c r="J91" s="30" t="e">
        <f>IF('Program 1'!Beg_Bal&gt;0,E91*($G$3/($G$3+$G$5)),0)</f>
        <v>#VALUE!</v>
      </c>
      <c r="K91" s="30" t="e">
        <f>IF('Program 1'!Beg_Bal&gt;0,E91*($G$5/($G$5+$G$3)),0)</f>
        <v>#VALUE!</v>
      </c>
      <c r="L91" s="30" t="e">
        <f>IF(C91&lt;0,0,IF($M$5&lt;1,($M$5*'Program 1'!C91),$M$5))</f>
        <v>#VALUE!</v>
      </c>
      <c r="M91" s="26"/>
      <c r="N91" s="26"/>
      <c r="O91" s="38">
        <f t="shared" si="32"/>
        <v>0</v>
      </c>
      <c r="P91" s="26" t="e">
        <f t="shared" si="22"/>
        <v>#VALUE!</v>
      </c>
      <c r="Q91" s="26" t="e">
        <f t="shared" si="23"/>
        <v>#VALUE!</v>
      </c>
      <c r="R91" s="31" t="e">
        <f t="shared" si="33"/>
        <v>#VALUE!</v>
      </c>
      <c r="S91" s="31" t="e">
        <f t="shared" si="34"/>
        <v>#VALUE!</v>
      </c>
      <c r="T91" s="31" t="e">
        <f t="shared" si="35"/>
        <v>#VALUE!</v>
      </c>
      <c r="U91" s="31" t="e">
        <f t="shared" si="36"/>
        <v>#VALUE!</v>
      </c>
      <c r="V91" s="26" t="e">
        <f t="shared" si="24"/>
        <v>#VALUE!</v>
      </c>
      <c r="W91" s="26" t="e">
        <f t="shared" si="25"/>
        <v>#VALUE!</v>
      </c>
      <c r="X91" s="26" t="e">
        <f t="shared" si="26"/>
        <v>#VALUE!</v>
      </c>
      <c r="Y91" s="26" t="e">
        <f t="shared" si="27"/>
        <v>#VALUE!</v>
      </c>
      <c r="Z91" s="26" t="e">
        <f t="shared" si="28"/>
        <v>#VALUE!</v>
      </c>
      <c r="AA91" s="26" t="e">
        <f t="shared" si="29"/>
        <v>#VALUE!</v>
      </c>
      <c r="AB91" s="26" t="e">
        <f>IF(P91&gt;0,IF(SUM($N$16:N91)&gt;0,'Program 1'!Loan_Amount-SUM($N$16:N91),'Program 1'!Loan_Amount),0)</f>
        <v>#VALUE!</v>
      </c>
      <c r="AC91" s="37" t="e">
        <f>AB91*('Step 2 Program Parameters'!$C$3/12)</f>
        <v>#VALUE!</v>
      </c>
      <c r="AD91" s="26"/>
    </row>
    <row r="92" spans="1:30" x14ac:dyDescent="0.2">
      <c r="A92" s="27" t="str">
        <f>IF(Values_Entered,A91+1,"")</f>
        <v/>
      </c>
      <c r="B92" s="28" t="str">
        <f t="shared" si="30"/>
        <v/>
      </c>
      <c r="C92" s="29" t="str">
        <f t="shared" si="37"/>
        <v/>
      </c>
      <c r="D92" s="29" t="str">
        <f t="shared" si="38"/>
        <v/>
      </c>
      <c r="E92" s="29" t="str">
        <f t="shared" si="31"/>
        <v/>
      </c>
      <c r="F92" s="29" t="str">
        <f t="shared" si="20"/>
        <v/>
      </c>
      <c r="G92" s="29" t="str">
        <f>IF(Pay_Num&lt;&gt;"",IF('Program 1'!Pay_Num&lt;=$J$2,0,Total_Pay-Int),"")</f>
        <v/>
      </c>
      <c r="H92" s="29" t="str">
        <f t="shared" si="39"/>
        <v/>
      </c>
      <c r="I92" s="29" t="str">
        <f t="shared" si="21"/>
        <v/>
      </c>
      <c r="J92" s="30" t="e">
        <f>IF('Program 1'!Beg_Bal&gt;0,E92*($G$3/($G$3+$G$5)),0)</f>
        <v>#VALUE!</v>
      </c>
      <c r="K92" s="30" t="e">
        <f>IF('Program 1'!Beg_Bal&gt;0,E92*($G$5/($G$5+$G$3)),0)</f>
        <v>#VALUE!</v>
      </c>
      <c r="L92" s="30" t="e">
        <f>IF(C92&lt;0,0,IF($M$5&lt;1,($M$5*'Program 1'!C92),$M$5))</f>
        <v>#VALUE!</v>
      </c>
      <c r="M92" s="26"/>
      <c r="N92" s="26"/>
      <c r="O92" s="38">
        <f t="shared" si="32"/>
        <v>0</v>
      </c>
      <c r="P92" s="26" t="e">
        <f t="shared" si="22"/>
        <v>#VALUE!</v>
      </c>
      <c r="Q92" s="26" t="e">
        <f t="shared" si="23"/>
        <v>#VALUE!</v>
      </c>
      <c r="R92" s="31" t="e">
        <f t="shared" si="33"/>
        <v>#VALUE!</v>
      </c>
      <c r="S92" s="31" t="e">
        <f t="shared" si="34"/>
        <v>#VALUE!</v>
      </c>
      <c r="T92" s="31" t="e">
        <f t="shared" si="35"/>
        <v>#VALUE!</v>
      </c>
      <c r="U92" s="31" t="e">
        <f t="shared" si="36"/>
        <v>#VALUE!</v>
      </c>
      <c r="V92" s="26" t="e">
        <f t="shared" si="24"/>
        <v>#VALUE!</v>
      </c>
      <c r="W92" s="26" t="e">
        <f t="shared" si="25"/>
        <v>#VALUE!</v>
      </c>
      <c r="X92" s="26" t="e">
        <f t="shared" si="26"/>
        <v>#VALUE!</v>
      </c>
      <c r="Y92" s="26" t="e">
        <f t="shared" si="27"/>
        <v>#VALUE!</v>
      </c>
      <c r="Z92" s="26" t="e">
        <f t="shared" si="28"/>
        <v>#VALUE!</v>
      </c>
      <c r="AA92" s="26" t="e">
        <f t="shared" si="29"/>
        <v>#VALUE!</v>
      </c>
      <c r="AB92" s="26" t="e">
        <f>IF(P92&gt;0,IF(SUM($N$16:N92)&gt;0,'Program 1'!Loan_Amount-SUM($N$16:N92),'Program 1'!Loan_Amount),0)</f>
        <v>#VALUE!</v>
      </c>
      <c r="AC92" s="37" t="e">
        <f>AB92*('Step 2 Program Parameters'!$C$3/12)</f>
        <v>#VALUE!</v>
      </c>
      <c r="AD92" s="26"/>
    </row>
    <row r="93" spans="1:30" x14ac:dyDescent="0.2">
      <c r="A93" s="27" t="str">
        <f>IF(Values_Entered,A92+1,"")</f>
        <v/>
      </c>
      <c r="B93" s="28" t="str">
        <f t="shared" si="30"/>
        <v/>
      </c>
      <c r="C93" s="29" t="str">
        <f t="shared" si="37"/>
        <v/>
      </c>
      <c r="D93" s="29" t="str">
        <f t="shared" si="38"/>
        <v/>
      </c>
      <c r="E93" s="29" t="str">
        <f t="shared" si="31"/>
        <v/>
      </c>
      <c r="F93" s="29" t="str">
        <f t="shared" si="20"/>
        <v/>
      </c>
      <c r="G93" s="29" t="str">
        <f>IF(Pay_Num&lt;&gt;"",IF('Program 1'!Pay_Num&lt;=$J$2,0,Total_Pay-Int),"")</f>
        <v/>
      </c>
      <c r="H93" s="29" t="str">
        <f t="shared" si="39"/>
        <v/>
      </c>
      <c r="I93" s="29" t="str">
        <f t="shared" si="21"/>
        <v/>
      </c>
      <c r="J93" s="30" t="e">
        <f>IF('Program 1'!Beg_Bal&gt;0,E93*($G$3/($G$3+$G$5)),0)</f>
        <v>#VALUE!</v>
      </c>
      <c r="K93" s="30" t="e">
        <f>IF('Program 1'!Beg_Bal&gt;0,E93*($G$5/($G$5+$G$3)),0)</f>
        <v>#VALUE!</v>
      </c>
      <c r="L93" s="30" t="e">
        <f>IF(C93&lt;0,0,IF($M$5&lt;1,($M$5*'Program 1'!C93),$M$5))</f>
        <v>#VALUE!</v>
      </c>
      <c r="M93" s="26"/>
      <c r="N93" s="26"/>
      <c r="O93" s="38">
        <f t="shared" si="32"/>
        <v>0</v>
      </c>
      <c r="P93" s="26" t="e">
        <f t="shared" si="22"/>
        <v>#VALUE!</v>
      </c>
      <c r="Q93" s="26" t="e">
        <f t="shared" si="23"/>
        <v>#VALUE!</v>
      </c>
      <c r="R93" s="31" t="e">
        <f t="shared" si="33"/>
        <v>#VALUE!</v>
      </c>
      <c r="S93" s="31" t="e">
        <f t="shared" si="34"/>
        <v>#VALUE!</v>
      </c>
      <c r="T93" s="31" t="e">
        <f t="shared" si="35"/>
        <v>#VALUE!</v>
      </c>
      <c r="U93" s="31" t="e">
        <f t="shared" si="36"/>
        <v>#VALUE!</v>
      </c>
      <c r="V93" s="26" t="e">
        <f t="shared" si="24"/>
        <v>#VALUE!</v>
      </c>
      <c r="W93" s="26" t="e">
        <f t="shared" si="25"/>
        <v>#VALUE!</v>
      </c>
      <c r="X93" s="26" t="e">
        <f t="shared" si="26"/>
        <v>#VALUE!</v>
      </c>
      <c r="Y93" s="26" t="e">
        <f t="shared" si="27"/>
        <v>#VALUE!</v>
      </c>
      <c r="Z93" s="26" t="e">
        <f t="shared" si="28"/>
        <v>#VALUE!</v>
      </c>
      <c r="AA93" s="26" t="e">
        <f t="shared" si="29"/>
        <v>#VALUE!</v>
      </c>
      <c r="AB93" s="26" t="e">
        <f>IF(P93&gt;0,IF(SUM($N$16:N93)&gt;0,'Program 1'!Loan_Amount-SUM($N$16:N93),'Program 1'!Loan_Amount),0)</f>
        <v>#VALUE!</v>
      </c>
      <c r="AC93" s="37" t="e">
        <f>AB93*('Step 2 Program Parameters'!$C$3/12)</f>
        <v>#VALUE!</v>
      </c>
      <c r="AD93" s="26"/>
    </row>
    <row r="94" spans="1:30" x14ac:dyDescent="0.2">
      <c r="A94" s="27" t="str">
        <f>IF(Values_Entered,A93+1,"")</f>
        <v/>
      </c>
      <c r="B94" s="28" t="str">
        <f t="shared" si="30"/>
        <v/>
      </c>
      <c r="C94" s="29" t="str">
        <f t="shared" si="37"/>
        <v/>
      </c>
      <c r="D94" s="29" t="str">
        <f t="shared" si="38"/>
        <v/>
      </c>
      <c r="E94" s="29" t="str">
        <f t="shared" si="31"/>
        <v/>
      </c>
      <c r="F94" s="29" t="str">
        <f t="shared" si="20"/>
        <v/>
      </c>
      <c r="G94" s="29" t="str">
        <f>IF(Pay_Num&lt;&gt;"",IF('Program 1'!Pay_Num&lt;=$J$2,0,Total_Pay-Int),"")</f>
        <v/>
      </c>
      <c r="H94" s="29" t="str">
        <f t="shared" si="39"/>
        <v/>
      </c>
      <c r="I94" s="29" t="str">
        <f t="shared" si="21"/>
        <v/>
      </c>
      <c r="J94" s="30" t="e">
        <f>IF('Program 1'!Beg_Bal&gt;0,E94*($G$3/($G$3+$G$5)),0)</f>
        <v>#VALUE!</v>
      </c>
      <c r="K94" s="30" t="e">
        <f>IF('Program 1'!Beg_Bal&gt;0,E94*($G$5/($G$5+$G$3)),0)</f>
        <v>#VALUE!</v>
      </c>
      <c r="L94" s="30" t="e">
        <f>IF(C94&lt;0,0,IF($M$5&lt;1,($M$5*'Program 1'!C94),$M$5))</f>
        <v>#VALUE!</v>
      </c>
      <c r="M94" s="26"/>
      <c r="N94" s="26"/>
      <c r="O94" s="38">
        <f t="shared" si="32"/>
        <v>0</v>
      </c>
      <c r="P94" s="26" t="e">
        <f t="shared" si="22"/>
        <v>#VALUE!</v>
      </c>
      <c r="Q94" s="26" t="e">
        <f t="shared" si="23"/>
        <v>#VALUE!</v>
      </c>
      <c r="R94" s="31" t="e">
        <f t="shared" si="33"/>
        <v>#VALUE!</v>
      </c>
      <c r="S94" s="31" t="e">
        <f t="shared" si="34"/>
        <v>#VALUE!</v>
      </c>
      <c r="T94" s="31" t="e">
        <f t="shared" si="35"/>
        <v>#VALUE!</v>
      </c>
      <c r="U94" s="31" t="e">
        <f t="shared" si="36"/>
        <v>#VALUE!</v>
      </c>
      <c r="V94" s="26" t="e">
        <f t="shared" si="24"/>
        <v>#VALUE!</v>
      </c>
      <c r="W94" s="26" t="e">
        <f t="shared" si="25"/>
        <v>#VALUE!</v>
      </c>
      <c r="X94" s="26" t="e">
        <f t="shared" si="26"/>
        <v>#VALUE!</v>
      </c>
      <c r="Y94" s="26" t="e">
        <f t="shared" si="27"/>
        <v>#VALUE!</v>
      </c>
      <c r="Z94" s="26" t="e">
        <f t="shared" si="28"/>
        <v>#VALUE!</v>
      </c>
      <c r="AA94" s="26" t="e">
        <f t="shared" si="29"/>
        <v>#VALUE!</v>
      </c>
      <c r="AB94" s="26" t="e">
        <f>IF(P94&gt;0,IF(SUM($N$16:N94)&gt;0,'Program 1'!Loan_Amount-SUM($N$16:N94),'Program 1'!Loan_Amount),0)</f>
        <v>#VALUE!</v>
      </c>
      <c r="AC94" s="37" t="e">
        <f>AB94*('Step 2 Program Parameters'!$C$3/12)</f>
        <v>#VALUE!</v>
      </c>
      <c r="AD94" s="26"/>
    </row>
    <row r="95" spans="1:30" x14ac:dyDescent="0.2">
      <c r="A95" s="27" t="str">
        <f>IF(Values_Entered,A94+1,"")</f>
        <v/>
      </c>
      <c r="B95" s="28" t="str">
        <f t="shared" si="30"/>
        <v/>
      </c>
      <c r="C95" s="29" t="str">
        <f t="shared" si="37"/>
        <v/>
      </c>
      <c r="D95" s="29" t="str">
        <f t="shared" si="38"/>
        <v/>
      </c>
      <c r="E95" s="29" t="str">
        <f t="shared" si="31"/>
        <v/>
      </c>
      <c r="F95" s="29" t="str">
        <f t="shared" si="20"/>
        <v/>
      </c>
      <c r="G95" s="29" t="str">
        <f>IF(Pay_Num&lt;&gt;"",IF('Program 1'!Pay_Num&lt;=$J$2,0,Total_Pay-Int),"")</f>
        <v/>
      </c>
      <c r="H95" s="29" t="str">
        <f t="shared" si="39"/>
        <v/>
      </c>
      <c r="I95" s="29" t="str">
        <f t="shared" si="21"/>
        <v/>
      </c>
      <c r="J95" s="30" t="e">
        <f>IF('Program 1'!Beg_Bal&gt;0,E95*($G$3/($G$3+$G$5)),0)</f>
        <v>#VALUE!</v>
      </c>
      <c r="K95" s="30" t="e">
        <f>IF('Program 1'!Beg_Bal&gt;0,E95*($G$5/($G$5+$G$3)),0)</f>
        <v>#VALUE!</v>
      </c>
      <c r="L95" s="30" t="e">
        <f>IF(C95&lt;0,0,IF($M$5&lt;1,($M$5*'Program 1'!C95),$M$5))</f>
        <v>#VALUE!</v>
      </c>
      <c r="M95" s="26"/>
      <c r="N95" s="26"/>
      <c r="O95" s="38">
        <f t="shared" si="32"/>
        <v>0</v>
      </c>
      <c r="P95" s="26" t="e">
        <f t="shared" si="22"/>
        <v>#VALUE!</v>
      </c>
      <c r="Q95" s="26" t="e">
        <f t="shared" si="23"/>
        <v>#VALUE!</v>
      </c>
      <c r="R95" s="31" t="e">
        <f t="shared" si="33"/>
        <v>#VALUE!</v>
      </c>
      <c r="S95" s="31" t="e">
        <f t="shared" si="34"/>
        <v>#VALUE!</v>
      </c>
      <c r="T95" s="31" t="e">
        <f t="shared" si="35"/>
        <v>#VALUE!</v>
      </c>
      <c r="U95" s="31" t="e">
        <f t="shared" si="36"/>
        <v>#VALUE!</v>
      </c>
      <c r="V95" s="26" t="e">
        <f t="shared" si="24"/>
        <v>#VALUE!</v>
      </c>
      <c r="W95" s="26" t="e">
        <f t="shared" si="25"/>
        <v>#VALUE!</v>
      </c>
      <c r="X95" s="26" t="e">
        <f t="shared" si="26"/>
        <v>#VALUE!</v>
      </c>
      <c r="Y95" s="26" t="e">
        <f t="shared" si="27"/>
        <v>#VALUE!</v>
      </c>
      <c r="Z95" s="26" t="e">
        <f t="shared" si="28"/>
        <v>#VALUE!</v>
      </c>
      <c r="AA95" s="26" t="e">
        <f t="shared" si="29"/>
        <v>#VALUE!</v>
      </c>
      <c r="AB95" s="26" t="e">
        <f>IF(P95&gt;0,IF(SUM($N$16:N95)&gt;0,'Program 1'!Loan_Amount-SUM($N$16:N95),'Program 1'!Loan_Amount),0)</f>
        <v>#VALUE!</v>
      </c>
      <c r="AC95" s="37" t="e">
        <f>AB95*('Step 2 Program Parameters'!$C$3/12)</f>
        <v>#VALUE!</v>
      </c>
      <c r="AD95" s="26"/>
    </row>
    <row r="96" spans="1:30" x14ac:dyDescent="0.2">
      <c r="A96" s="27" t="str">
        <f>IF(Values_Entered,A95+1,"")</f>
        <v/>
      </c>
      <c r="B96" s="28" t="str">
        <f t="shared" si="30"/>
        <v/>
      </c>
      <c r="C96" s="29" t="str">
        <f t="shared" si="37"/>
        <v/>
      </c>
      <c r="D96" s="29" t="str">
        <f t="shared" si="38"/>
        <v/>
      </c>
      <c r="E96" s="29" t="str">
        <f t="shared" si="31"/>
        <v/>
      </c>
      <c r="F96" s="29" t="str">
        <f t="shared" si="20"/>
        <v/>
      </c>
      <c r="G96" s="29" t="str">
        <f>IF(Pay_Num&lt;&gt;"",IF('Program 1'!Pay_Num&lt;=$J$2,0,Total_Pay-Int),"")</f>
        <v/>
      </c>
      <c r="H96" s="29" t="str">
        <f t="shared" si="39"/>
        <v/>
      </c>
      <c r="I96" s="29" t="str">
        <f t="shared" si="21"/>
        <v/>
      </c>
      <c r="J96" s="30" t="e">
        <f>IF('Program 1'!Beg_Bal&gt;0,E96*($G$3/($G$3+$G$5)),0)</f>
        <v>#VALUE!</v>
      </c>
      <c r="K96" s="30" t="e">
        <f>IF('Program 1'!Beg_Bal&gt;0,E96*($G$5/($G$5+$G$3)),0)</f>
        <v>#VALUE!</v>
      </c>
      <c r="L96" s="30" t="e">
        <f>IF(C96&lt;0,0,IF($M$5&lt;1,($M$5*'Program 1'!C96),$M$5))</f>
        <v>#VALUE!</v>
      </c>
      <c r="M96" s="26"/>
      <c r="N96" s="26"/>
      <c r="O96" s="38">
        <f t="shared" si="32"/>
        <v>0</v>
      </c>
      <c r="P96" s="26" t="e">
        <f t="shared" si="22"/>
        <v>#VALUE!</v>
      </c>
      <c r="Q96" s="26" t="e">
        <f t="shared" si="23"/>
        <v>#VALUE!</v>
      </c>
      <c r="R96" s="31" t="e">
        <f t="shared" si="33"/>
        <v>#VALUE!</v>
      </c>
      <c r="S96" s="31" t="e">
        <f t="shared" si="34"/>
        <v>#VALUE!</v>
      </c>
      <c r="T96" s="31" t="e">
        <f t="shared" si="35"/>
        <v>#VALUE!</v>
      </c>
      <c r="U96" s="31" t="e">
        <f t="shared" si="36"/>
        <v>#VALUE!</v>
      </c>
      <c r="V96" s="26" t="e">
        <f t="shared" si="24"/>
        <v>#VALUE!</v>
      </c>
      <c r="W96" s="26" t="e">
        <f t="shared" si="25"/>
        <v>#VALUE!</v>
      </c>
      <c r="X96" s="26" t="e">
        <f t="shared" si="26"/>
        <v>#VALUE!</v>
      </c>
      <c r="Y96" s="26" t="e">
        <f t="shared" si="27"/>
        <v>#VALUE!</v>
      </c>
      <c r="Z96" s="26" t="e">
        <f t="shared" si="28"/>
        <v>#VALUE!</v>
      </c>
      <c r="AA96" s="26" t="e">
        <f t="shared" si="29"/>
        <v>#VALUE!</v>
      </c>
      <c r="AB96" s="26" t="e">
        <f>IF(P96&gt;0,IF(SUM($N$16:N96)&gt;0,'Program 1'!Loan_Amount-SUM($N$16:N96),'Program 1'!Loan_Amount),0)</f>
        <v>#VALUE!</v>
      </c>
      <c r="AC96" s="37" t="e">
        <f>AB96*('Step 2 Program Parameters'!$C$3/12)</f>
        <v>#VALUE!</v>
      </c>
      <c r="AD96" s="26"/>
    </row>
    <row r="97" spans="1:30" x14ac:dyDescent="0.2">
      <c r="A97" s="27" t="str">
        <f>IF(Values_Entered,A96+1,"")</f>
        <v/>
      </c>
      <c r="B97" s="28" t="str">
        <f t="shared" si="30"/>
        <v/>
      </c>
      <c r="C97" s="29" t="str">
        <f t="shared" si="37"/>
        <v/>
      </c>
      <c r="D97" s="29" t="str">
        <f t="shared" si="38"/>
        <v/>
      </c>
      <c r="E97" s="29" t="str">
        <f t="shared" si="31"/>
        <v/>
      </c>
      <c r="F97" s="29" t="str">
        <f t="shared" si="20"/>
        <v/>
      </c>
      <c r="G97" s="29" t="str">
        <f>IF(Pay_Num&lt;&gt;"",IF('Program 1'!Pay_Num&lt;=$J$2,0,Total_Pay-Int),"")</f>
        <v/>
      </c>
      <c r="H97" s="29" t="str">
        <f t="shared" si="39"/>
        <v/>
      </c>
      <c r="I97" s="29" t="str">
        <f t="shared" si="21"/>
        <v/>
      </c>
      <c r="J97" s="30" t="e">
        <f>IF('Program 1'!Beg_Bal&gt;0,E97*($G$3/($G$3+$G$5)),0)</f>
        <v>#VALUE!</v>
      </c>
      <c r="K97" s="30" t="e">
        <f>IF('Program 1'!Beg_Bal&gt;0,E97*($G$5/($G$5+$G$3)),0)</f>
        <v>#VALUE!</v>
      </c>
      <c r="L97" s="30" t="e">
        <f>IF(C97&lt;0,0,IF($M$5&lt;1,($M$5*'Program 1'!C97),$M$5))</f>
        <v>#VALUE!</v>
      </c>
      <c r="M97" s="26"/>
      <c r="N97" s="26"/>
      <c r="O97" s="38">
        <f t="shared" si="32"/>
        <v>0</v>
      </c>
      <c r="P97" s="26" t="e">
        <f t="shared" si="22"/>
        <v>#VALUE!</v>
      </c>
      <c r="Q97" s="26" t="e">
        <f t="shared" si="23"/>
        <v>#VALUE!</v>
      </c>
      <c r="R97" s="31" t="e">
        <f t="shared" si="33"/>
        <v>#VALUE!</v>
      </c>
      <c r="S97" s="31" t="e">
        <f t="shared" si="34"/>
        <v>#VALUE!</v>
      </c>
      <c r="T97" s="31" t="e">
        <f t="shared" si="35"/>
        <v>#VALUE!</v>
      </c>
      <c r="U97" s="31" t="e">
        <f t="shared" si="36"/>
        <v>#VALUE!</v>
      </c>
      <c r="V97" s="26" t="e">
        <f t="shared" si="24"/>
        <v>#VALUE!</v>
      </c>
      <c r="W97" s="26" t="e">
        <f t="shared" si="25"/>
        <v>#VALUE!</v>
      </c>
      <c r="X97" s="26" t="e">
        <f t="shared" si="26"/>
        <v>#VALUE!</v>
      </c>
      <c r="Y97" s="26" t="e">
        <f t="shared" si="27"/>
        <v>#VALUE!</v>
      </c>
      <c r="Z97" s="26" t="e">
        <f t="shared" si="28"/>
        <v>#VALUE!</v>
      </c>
      <c r="AA97" s="26" t="e">
        <f t="shared" si="29"/>
        <v>#VALUE!</v>
      </c>
      <c r="AB97" s="26" t="e">
        <f>IF(P97&gt;0,IF(SUM($N$16:N97)&gt;0,'Program 1'!Loan_Amount-SUM($N$16:N97),'Program 1'!Loan_Amount),0)</f>
        <v>#VALUE!</v>
      </c>
      <c r="AC97" s="37" t="e">
        <f>AB97*('Step 2 Program Parameters'!$C$3/12)</f>
        <v>#VALUE!</v>
      </c>
      <c r="AD97" s="26"/>
    </row>
    <row r="98" spans="1:30" x14ac:dyDescent="0.2">
      <c r="A98" s="27" t="str">
        <f>IF(Values_Entered,A97+1,"")</f>
        <v/>
      </c>
      <c r="B98" s="28" t="str">
        <f t="shared" si="30"/>
        <v/>
      </c>
      <c r="C98" s="29" t="str">
        <f t="shared" si="37"/>
        <v/>
      </c>
      <c r="D98" s="29" t="str">
        <f t="shared" si="38"/>
        <v/>
      </c>
      <c r="E98" s="29" t="str">
        <f t="shared" si="31"/>
        <v/>
      </c>
      <c r="F98" s="29" t="str">
        <f t="shared" si="20"/>
        <v/>
      </c>
      <c r="G98" s="29" t="str">
        <f>IF(Pay_Num&lt;&gt;"",IF('Program 1'!Pay_Num&lt;=$J$2,0,Total_Pay-Int),"")</f>
        <v/>
      </c>
      <c r="H98" s="29" t="str">
        <f t="shared" si="39"/>
        <v/>
      </c>
      <c r="I98" s="29" t="str">
        <f t="shared" si="21"/>
        <v/>
      </c>
      <c r="J98" s="30" t="e">
        <f>IF('Program 1'!Beg_Bal&gt;0,E98*($G$3/($G$3+$G$5)),0)</f>
        <v>#VALUE!</v>
      </c>
      <c r="K98" s="30" t="e">
        <f>IF('Program 1'!Beg_Bal&gt;0,E98*($G$5/($G$5+$G$3)),0)</f>
        <v>#VALUE!</v>
      </c>
      <c r="L98" s="30" t="e">
        <f>IF(C98&lt;0,0,IF($M$5&lt;1,($M$5*'Program 1'!C98),$M$5))</f>
        <v>#VALUE!</v>
      </c>
      <c r="M98" s="26"/>
      <c r="N98" s="26"/>
      <c r="O98" s="38">
        <f t="shared" si="32"/>
        <v>0</v>
      </c>
      <c r="P98" s="26" t="e">
        <f t="shared" si="22"/>
        <v>#VALUE!</v>
      </c>
      <c r="Q98" s="26" t="e">
        <f t="shared" si="23"/>
        <v>#VALUE!</v>
      </c>
      <c r="R98" s="31" t="e">
        <f t="shared" si="33"/>
        <v>#VALUE!</v>
      </c>
      <c r="S98" s="31" t="e">
        <f t="shared" si="34"/>
        <v>#VALUE!</v>
      </c>
      <c r="T98" s="31" t="e">
        <f t="shared" si="35"/>
        <v>#VALUE!</v>
      </c>
      <c r="U98" s="31" t="e">
        <f t="shared" si="36"/>
        <v>#VALUE!</v>
      </c>
      <c r="V98" s="26" t="e">
        <f t="shared" si="24"/>
        <v>#VALUE!</v>
      </c>
      <c r="W98" s="26" t="e">
        <f t="shared" si="25"/>
        <v>#VALUE!</v>
      </c>
      <c r="X98" s="26" t="e">
        <f t="shared" si="26"/>
        <v>#VALUE!</v>
      </c>
      <c r="Y98" s="26" t="e">
        <f t="shared" si="27"/>
        <v>#VALUE!</v>
      </c>
      <c r="Z98" s="26" t="e">
        <f t="shared" si="28"/>
        <v>#VALUE!</v>
      </c>
      <c r="AA98" s="26" t="e">
        <f t="shared" si="29"/>
        <v>#VALUE!</v>
      </c>
      <c r="AB98" s="26" t="e">
        <f>IF(P98&gt;0,IF(SUM($N$16:N98)&gt;0,'Program 1'!Loan_Amount-SUM($N$16:N98),'Program 1'!Loan_Amount),0)</f>
        <v>#VALUE!</v>
      </c>
      <c r="AC98" s="37" t="e">
        <f>AB98*('Step 2 Program Parameters'!$C$3/12)</f>
        <v>#VALUE!</v>
      </c>
      <c r="AD98" s="26"/>
    </row>
    <row r="99" spans="1:30" x14ac:dyDescent="0.2">
      <c r="A99" s="27" t="str">
        <f>IF(Values_Entered,A98+1,"")</f>
        <v/>
      </c>
      <c r="B99" s="28" t="str">
        <f t="shared" si="30"/>
        <v/>
      </c>
      <c r="C99" s="29" t="str">
        <f t="shared" si="37"/>
        <v/>
      </c>
      <c r="D99" s="29" t="str">
        <f t="shared" si="38"/>
        <v/>
      </c>
      <c r="E99" s="29" t="str">
        <f t="shared" si="31"/>
        <v/>
      </c>
      <c r="F99" s="29" t="str">
        <f t="shared" si="20"/>
        <v/>
      </c>
      <c r="G99" s="29" t="str">
        <f>IF(Pay_Num&lt;&gt;"",IF('Program 1'!Pay_Num&lt;=$J$2,0,Total_Pay-Int),"")</f>
        <v/>
      </c>
      <c r="H99" s="29" t="str">
        <f t="shared" si="39"/>
        <v/>
      </c>
      <c r="I99" s="29" t="str">
        <f t="shared" si="21"/>
        <v/>
      </c>
      <c r="J99" s="30" t="e">
        <f>IF('Program 1'!Beg_Bal&gt;0,E99*($G$3/($G$3+$G$5)),0)</f>
        <v>#VALUE!</v>
      </c>
      <c r="K99" s="30" t="e">
        <f>IF('Program 1'!Beg_Bal&gt;0,E99*($G$5/($G$5+$G$3)),0)</f>
        <v>#VALUE!</v>
      </c>
      <c r="L99" s="30" t="e">
        <f>IF(C99&lt;0,0,IF($M$5&lt;1,($M$5*'Program 1'!C99),$M$5))</f>
        <v>#VALUE!</v>
      </c>
      <c r="M99" s="26"/>
      <c r="N99" s="26"/>
      <c r="O99" s="38">
        <f t="shared" si="32"/>
        <v>0</v>
      </c>
      <c r="P99" s="26" t="e">
        <f t="shared" si="22"/>
        <v>#VALUE!</v>
      </c>
      <c r="Q99" s="26" t="e">
        <f t="shared" si="23"/>
        <v>#VALUE!</v>
      </c>
      <c r="R99" s="31" t="e">
        <f t="shared" si="33"/>
        <v>#VALUE!</v>
      </c>
      <c r="S99" s="31" t="e">
        <f t="shared" si="34"/>
        <v>#VALUE!</v>
      </c>
      <c r="T99" s="31" t="e">
        <f t="shared" si="35"/>
        <v>#VALUE!</v>
      </c>
      <c r="U99" s="31" t="e">
        <f t="shared" si="36"/>
        <v>#VALUE!</v>
      </c>
      <c r="V99" s="26" t="e">
        <f t="shared" si="24"/>
        <v>#VALUE!</v>
      </c>
      <c r="W99" s="26" t="e">
        <f t="shared" si="25"/>
        <v>#VALUE!</v>
      </c>
      <c r="X99" s="26" t="e">
        <f t="shared" si="26"/>
        <v>#VALUE!</v>
      </c>
      <c r="Y99" s="26" t="e">
        <f t="shared" si="27"/>
        <v>#VALUE!</v>
      </c>
      <c r="Z99" s="26" t="e">
        <f t="shared" si="28"/>
        <v>#VALUE!</v>
      </c>
      <c r="AA99" s="26" t="e">
        <f t="shared" si="29"/>
        <v>#VALUE!</v>
      </c>
      <c r="AB99" s="26" t="e">
        <f>IF(P99&gt;0,IF(SUM($N$16:N99)&gt;0,'Program 1'!Loan_Amount-SUM($N$16:N99),'Program 1'!Loan_Amount),0)</f>
        <v>#VALUE!</v>
      </c>
      <c r="AC99" s="37" t="e">
        <f>AB99*('Step 2 Program Parameters'!$C$3/12)</f>
        <v>#VALUE!</v>
      </c>
      <c r="AD99" s="26"/>
    </row>
    <row r="100" spans="1:30" x14ac:dyDescent="0.2">
      <c r="A100" s="27" t="str">
        <f>IF(Values_Entered,A99+1,"")</f>
        <v/>
      </c>
      <c r="B100" s="28" t="str">
        <f t="shared" si="30"/>
        <v/>
      </c>
      <c r="C100" s="29" t="str">
        <f t="shared" si="37"/>
        <v/>
      </c>
      <c r="D100" s="29" t="str">
        <f t="shared" si="38"/>
        <v/>
      </c>
      <c r="E100" s="29" t="str">
        <f t="shared" si="31"/>
        <v/>
      </c>
      <c r="F100" s="29" t="str">
        <f t="shared" si="20"/>
        <v/>
      </c>
      <c r="G100" s="29" t="str">
        <f>IF(Pay_Num&lt;&gt;"",IF('Program 1'!Pay_Num&lt;=$J$2,0,Total_Pay-Int),"")</f>
        <v/>
      </c>
      <c r="H100" s="29" t="str">
        <f t="shared" si="39"/>
        <v/>
      </c>
      <c r="I100" s="29" t="str">
        <f t="shared" si="21"/>
        <v/>
      </c>
      <c r="J100" s="30" t="e">
        <f>IF('Program 1'!Beg_Bal&gt;0,E100*($G$3/($G$3+$G$5)),0)</f>
        <v>#VALUE!</v>
      </c>
      <c r="K100" s="30" t="e">
        <f>IF('Program 1'!Beg_Bal&gt;0,E100*($G$5/($G$5+$G$3)),0)</f>
        <v>#VALUE!</v>
      </c>
      <c r="L100" s="30" t="e">
        <f>IF(C100&lt;0,0,IF($M$5&lt;1,($M$5*'Program 1'!C100),$M$5))</f>
        <v>#VALUE!</v>
      </c>
      <c r="M100" s="26"/>
      <c r="N100" s="26"/>
      <c r="O100" s="38">
        <f t="shared" si="32"/>
        <v>0</v>
      </c>
      <c r="P100" s="26" t="e">
        <f t="shared" si="22"/>
        <v>#VALUE!</v>
      </c>
      <c r="Q100" s="26" t="e">
        <f t="shared" si="23"/>
        <v>#VALUE!</v>
      </c>
      <c r="R100" s="31" t="e">
        <f t="shared" si="33"/>
        <v>#VALUE!</v>
      </c>
      <c r="S100" s="31" t="e">
        <f t="shared" si="34"/>
        <v>#VALUE!</v>
      </c>
      <c r="T100" s="31" t="e">
        <f t="shared" si="35"/>
        <v>#VALUE!</v>
      </c>
      <c r="U100" s="31" t="e">
        <f t="shared" si="36"/>
        <v>#VALUE!</v>
      </c>
      <c r="V100" s="26" t="e">
        <f t="shared" si="24"/>
        <v>#VALUE!</v>
      </c>
      <c r="W100" s="26" t="e">
        <f t="shared" si="25"/>
        <v>#VALUE!</v>
      </c>
      <c r="X100" s="26" t="e">
        <f t="shared" si="26"/>
        <v>#VALUE!</v>
      </c>
      <c r="Y100" s="26" t="e">
        <f t="shared" si="27"/>
        <v>#VALUE!</v>
      </c>
      <c r="Z100" s="26" t="e">
        <f t="shared" si="28"/>
        <v>#VALUE!</v>
      </c>
      <c r="AA100" s="26" t="e">
        <f t="shared" si="29"/>
        <v>#VALUE!</v>
      </c>
      <c r="AB100" s="26" t="e">
        <f>IF(P100&gt;0,IF(SUM($N$16:N100)&gt;0,'Program 1'!Loan_Amount-SUM($N$16:N100),'Program 1'!Loan_Amount),0)</f>
        <v>#VALUE!</v>
      </c>
      <c r="AC100" s="37" t="e">
        <f>AB100*('Step 2 Program Parameters'!$C$3/12)</f>
        <v>#VALUE!</v>
      </c>
      <c r="AD100" s="26"/>
    </row>
    <row r="101" spans="1:30" x14ac:dyDescent="0.2">
      <c r="A101" s="27" t="str">
        <f>IF(Values_Entered,A100+1,"")</f>
        <v/>
      </c>
      <c r="B101" s="28" t="str">
        <f t="shared" si="30"/>
        <v/>
      </c>
      <c r="C101" s="29" t="str">
        <f t="shared" si="37"/>
        <v/>
      </c>
      <c r="D101" s="29" t="str">
        <f t="shared" si="38"/>
        <v/>
      </c>
      <c r="E101" s="29" t="str">
        <f t="shared" si="31"/>
        <v/>
      </c>
      <c r="F101" s="29" t="str">
        <f t="shared" si="20"/>
        <v/>
      </c>
      <c r="G101" s="29" t="str">
        <f>IF(Pay_Num&lt;&gt;"",IF('Program 1'!Pay_Num&lt;=$J$2,0,Total_Pay-Int),"")</f>
        <v/>
      </c>
      <c r="H101" s="29" t="str">
        <f t="shared" si="39"/>
        <v/>
      </c>
      <c r="I101" s="29" t="str">
        <f t="shared" si="21"/>
        <v/>
      </c>
      <c r="J101" s="30" t="e">
        <f>IF('Program 1'!Beg_Bal&gt;0,E101*($G$3/($G$3+$G$5)),0)</f>
        <v>#VALUE!</v>
      </c>
      <c r="K101" s="30" t="e">
        <f>IF('Program 1'!Beg_Bal&gt;0,E101*($G$5/($G$5+$G$3)),0)</f>
        <v>#VALUE!</v>
      </c>
      <c r="L101" s="30" t="e">
        <f>IF(C101&lt;0,0,IF($M$5&lt;1,($M$5*'Program 1'!C101),$M$5))</f>
        <v>#VALUE!</v>
      </c>
      <c r="M101" s="26"/>
      <c r="N101" s="26"/>
      <c r="O101" s="38">
        <f t="shared" si="32"/>
        <v>0</v>
      </c>
      <c r="P101" s="26" t="e">
        <f t="shared" si="22"/>
        <v>#VALUE!</v>
      </c>
      <c r="Q101" s="26" t="e">
        <f t="shared" si="23"/>
        <v>#VALUE!</v>
      </c>
      <c r="R101" s="31" t="e">
        <f t="shared" si="33"/>
        <v>#VALUE!</v>
      </c>
      <c r="S101" s="31" t="e">
        <f t="shared" si="34"/>
        <v>#VALUE!</v>
      </c>
      <c r="T101" s="31" t="e">
        <f t="shared" si="35"/>
        <v>#VALUE!</v>
      </c>
      <c r="U101" s="31" t="e">
        <f t="shared" si="36"/>
        <v>#VALUE!</v>
      </c>
      <c r="V101" s="26" t="e">
        <f t="shared" si="24"/>
        <v>#VALUE!</v>
      </c>
      <c r="W101" s="26" t="e">
        <f t="shared" si="25"/>
        <v>#VALUE!</v>
      </c>
      <c r="X101" s="26" t="e">
        <f t="shared" si="26"/>
        <v>#VALUE!</v>
      </c>
      <c r="Y101" s="26" t="e">
        <f t="shared" si="27"/>
        <v>#VALUE!</v>
      </c>
      <c r="Z101" s="26" t="e">
        <f t="shared" si="28"/>
        <v>#VALUE!</v>
      </c>
      <c r="AA101" s="26" t="e">
        <f t="shared" si="29"/>
        <v>#VALUE!</v>
      </c>
      <c r="AB101" s="26" t="e">
        <f>IF(P101&gt;0,IF(SUM($N$16:N101)&gt;0,'Program 1'!Loan_Amount-SUM($N$16:N101),'Program 1'!Loan_Amount),0)</f>
        <v>#VALUE!</v>
      </c>
      <c r="AC101" s="37" t="e">
        <f>AB101*('Step 2 Program Parameters'!$C$3/12)</f>
        <v>#VALUE!</v>
      </c>
      <c r="AD101" s="26"/>
    </row>
    <row r="102" spans="1:30" x14ac:dyDescent="0.2">
      <c r="A102" s="27" t="str">
        <f>IF(Values_Entered,A101+1,"")</f>
        <v/>
      </c>
      <c r="B102" s="28" t="str">
        <f t="shared" si="30"/>
        <v/>
      </c>
      <c r="C102" s="29" t="str">
        <f t="shared" si="37"/>
        <v/>
      </c>
      <c r="D102" s="29" t="str">
        <f t="shared" si="38"/>
        <v/>
      </c>
      <c r="E102" s="29" t="str">
        <f t="shared" si="31"/>
        <v/>
      </c>
      <c r="F102" s="29" t="str">
        <f t="shared" si="20"/>
        <v/>
      </c>
      <c r="G102" s="29" t="str">
        <f>IF(Pay_Num&lt;&gt;"",IF('Program 1'!Pay_Num&lt;=$J$2,0,Total_Pay-Int),"")</f>
        <v/>
      </c>
      <c r="H102" s="29" t="str">
        <f t="shared" si="39"/>
        <v/>
      </c>
      <c r="I102" s="29" t="str">
        <f t="shared" si="21"/>
        <v/>
      </c>
      <c r="J102" s="30" t="e">
        <f>IF('Program 1'!Beg_Bal&gt;0,E102*($G$3/($G$3+$G$5)),0)</f>
        <v>#VALUE!</v>
      </c>
      <c r="K102" s="30" t="e">
        <f>IF('Program 1'!Beg_Bal&gt;0,E102*($G$5/($G$5+$G$3)),0)</f>
        <v>#VALUE!</v>
      </c>
      <c r="L102" s="30" t="e">
        <f>IF(C102&lt;0,0,IF($M$5&lt;1,($M$5*'Program 1'!C102),$M$5))</f>
        <v>#VALUE!</v>
      </c>
      <c r="M102" s="26"/>
      <c r="N102" s="26"/>
      <c r="O102" s="38">
        <f t="shared" si="32"/>
        <v>0</v>
      </c>
      <c r="P102" s="26" t="e">
        <f t="shared" si="22"/>
        <v>#VALUE!</v>
      </c>
      <c r="Q102" s="26" t="e">
        <f t="shared" si="23"/>
        <v>#VALUE!</v>
      </c>
      <c r="R102" s="31" t="e">
        <f t="shared" si="33"/>
        <v>#VALUE!</v>
      </c>
      <c r="S102" s="31" t="e">
        <f t="shared" si="34"/>
        <v>#VALUE!</v>
      </c>
      <c r="T102" s="31" t="e">
        <f t="shared" si="35"/>
        <v>#VALUE!</v>
      </c>
      <c r="U102" s="31" t="e">
        <f t="shared" si="36"/>
        <v>#VALUE!</v>
      </c>
      <c r="V102" s="26" t="e">
        <f t="shared" si="24"/>
        <v>#VALUE!</v>
      </c>
      <c r="W102" s="26" t="e">
        <f t="shared" si="25"/>
        <v>#VALUE!</v>
      </c>
      <c r="X102" s="26" t="e">
        <f t="shared" si="26"/>
        <v>#VALUE!</v>
      </c>
      <c r="Y102" s="26" t="e">
        <f t="shared" si="27"/>
        <v>#VALUE!</v>
      </c>
      <c r="Z102" s="26" t="e">
        <f t="shared" si="28"/>
        <v>#VALUE!</v>
      </c>
      <c r="AA102" s="26" t="e">
        <f t="shared" si="29"/>
        <v>#VALUE!</v>
      </c>
      <c r="AB102" s="26" t="e">
        <f>IF(P102&gt;0,IF(SUM($N$16:N102)&gt;0,'Program 1'!Loan_Amount-SUM($N$16:N102),'Program 1'!Loan_Amount),0)</f>
        <v>#VALUE!</v>
      </c>
      <c r="AC102" s="37" t="e">
        <f>AB102*('Step 2 Program Parameters'!$C$3/12)</f>
        <v>#VALUE!</v>
      </c>
      <c r="AD102" s="26"/>
    </row>
    <row r="103" spans="1:30" x14ac:dyDescent="0.2">
      <c r="A103" s="27" t="str">
        <f>IF(Values_Entered,A102+1,"")</f>
        <v/>
      </c>
      <c r="B103" s="28" t="str">
        <f t="shared" si="30"/>
        <v/>
      </c>
      <c r="C103" s="29" t="str">
        <f t="shared" si="37"/>
        <v/>
      </c>
      <c r="D103" s="29" t="str">
        <f t="shared" si="38"/>
        <v/>
      </c>
      <c r="E103" s="29" t="str">
        <f t="shared" si="31"/>
        <v/>
      </c>
      <c r="F103" s="29" t="str">
        <f t="shared" si="20"/>
        <v/>
      </c>
      <c r="G103" s="29" t="str">
        <f>IF(Pay_Num&lt;&gt;"",IF('Program 1'!Pay_Num&lt;=$J$2,0,Total_Pay-Int),"")</f>
        <v/>
      </c>
      <c r="H103" s="29" t="str">
        <f t="shared" si="39"/>
        <v/>
      </c>
      <c r="I103" s="29" t="str">
        <f t="shared" si="21"/>
        <v/>
      </c>
      <c r="J103" s="30" t="e">
        <f>IF('Program 1'!Beg_Bal&gt;0,E103*($G$3/($G$3+$G$5)),0)</f>
        <v>#VALUE!</v>
      </c>
      <c r="K103" s="30" t="e">
        <f>IF('Program 1'!Beg_Bal&gt;0,E103*($G$5/($G$5+$G$3)),0)</f>
        <v>#VALUE!</v>
      </c>
      <c r="L103" s="30" t="e">
        <f>IF(C103&lt;0,0,IF($M$5&lt;1,($M$5*'Program 1'!C103),$M$5))</f>
        <v>#VALUE!</v>
      </c>
      <c r="M103" s="26"/>
      <c r="N103" s="26"/>
      <c r="O103" s="38">
        <f t="shared" si="32"/>
        <v>0</v>
      </c>
      <c r="P103" s="26" t="e">
        <f t="shared" si="22"/>
        <v>#VALUE!</v>
      </c>
      <c r="Q103" s="26" t="e">
        <f t="shared" si="23"/>
        <v>#VALUE!</v>
      </c>
      <c r="R103" s="31" t="e">
        <f t="shared" si="33"/>
        <v>#VALUE!</v>
      </c>
      <c r="S103" s="31" t="e">
        <f t="shared" si="34"/>
        <v>#VALUE!</v>
      </c>
      <c r="T103" s="31" t="e">
        <f t="shared" si="35"/>
        <v>#VALUE!</v>
      </c>
      <c r="U103" s="31" t="e">
        <f t="shared" si="36"/>
        <v>#VALUE!</v>
      </c>
      <c r="V103" s="26" t="e">
        <f t="shared" si="24"/>
        <v>#VALUE!</v>
      </c>
      <c r="W103" s="26" t="e">
        <f t="shared" si="25"/>
        <v>#VALUE!</v>
      </c>
      <c r="X103" s="26" t="e">
        <f t="shared" si="26"/>
        <v>#VALUE!</v>
      </c>
      <c r="Y103" s="26" t="e">
        <f t="shared" si="27"/>
        <v>#VALUE!</v>
      </c>
      <c r="Z103" s="26" t="e">
        <f t="shared" si="28"/>
        <v>#VALUE!</v>
      </c>
      <c r="AA103" s="26" t="e">
        <f t="shared" si="29"/>
        <v>#VALUE!</v>
      </c>
      <c r="AB103" s="26" t="e">
        <f>IF(P103&gt;0,IF(SUM($N$16:N103)&gt;0,'Program 1'!Loan_Amount-SUM($N$16:N103),'Program 1'!Loan_Amount),0)</f>
        <v>#VALUE!</v>
      </c>
      <c r="AC103" s="37" t="e">
        <f>AB103*('Step 2 Program Parameters'!$C$3/12)</f>
        <v>#VALUE!</v>
      </c>
      <c r="AD103" s="26"/>
    </row>
    <row r="104" spans="1:30" x14ac:dyDescent="0.2">
      <c r="A104" s="27" t="str">
        <f>IF(Values_Entered,A103+1,"")</f>
        <v/>
      </c>
      <c r="B104" s="28" t="str">
        <f t="shared" si="30"/>
        <v/>
      </c>
      <c r="C104" s="29" t="str">
        <f t="shared" si="37"/>
        <v/>
      </c>
      <c r="D104" s="29" t="str">
        <f t="shared" si="38"/>
        <v/>
      </c>
      <c r="E104" s="29" t="str">
        <f t="shared" si="31"/>
        <v/>
      </c>
      <c r="F104" s="29" t="str">
        <f t="shared" si="20"/>
        <v/>
      </c>
      <c r="G104" s="29" t="str">
        <f>IF(Pay_Num&lt;&gt;"",IF('Program 1'!Pay_Num&lt;=$J$2,0,Total_Pay-Int),"")</f>
        <v/>
      </c>
      <c r="H104" s="29" t="str">
        <f t="shared" si="39"/>
        <v/>
      </c>
      <c r="I104" s="29" t="str">
        <f t="shared" si="21"/>
        <v/>
      </c>
      <c r="J104" s="30" t="e">
        <f>IF('Program 1'!Beg_Bal&gt;0,E104*($G$3/($G$3+$G$5)),0)</f>
        <v>#VALUE!</v>
      </c>
      <c r="K104" s="30" t="e">
        <f>IF('Program 1'!Beg_Bal&gt;0,E104*($G$5/($G$5+$G$3)),0)</f>
        <v>#VALUE!</v>
      </c>
      <c r="L104" s="30" t="e">
        <f>IF(C104&lt;0,0,IF($M$5&lt;1,($M$5*'Program 1'!C104),$M$5))</f>
        <v>#VALUE!</v>
      </c>
      <c r="M104" s="26"/>
      <c r="N104" s="26"/>
      <c r="O104" s="38">
        <f t="shared" si="32"/>
        <v>0</v>
      </c>
      <c r="P104" s="26" t="e">
        <f t="shared" si="22"/>
        <v>#VALUE!</v>
      </c>
      <c r="Q104" s="26" t="e">
        <f t="shared" si="23"/>
        <v>#VALUE!</v>
      </c>
      <c r="R104" s="31" t="e">
        <f t="shared" si="33"/>
        <v>#VALUE!</v>
      </c>
      <c r="S104" s="31" t="e">
        <f t="shared" si="34"/>
        <v>#VALUE!</v>
      </c>
      <c r="T104" s="31" t="e">
        <f t="shared" si="35"/>
        <v>#VALUE!</v>
      </c>
      <c r="U104" s="31" t="e">
        <f t="shared" si="36"/>
        <v>#VALUE!</v>
      </c>
      <c r="V104" s="26" t="e">
        <f t="shared" si="24"/>
        <v>#VALUE!</v>
      </c>
      <c r="W104" s="26" t="e">
        <f t="shared" si="25"/>
        <v>#VALUE!</v>
      </c>
      <c r="X104" s="26" t="e">
        <f t="shared" si="26"/>
        <v>#VALUE!</v>
      </c>
      <c r="Y104" s="26" t="e">
        <f t="shared" si="27"/>
        <v>#VALUE!</v>
      </c>
      <c r="Z104" s="26" t="e">
        <f t="shared" si="28"/>
        <v>#VALUE!</v>
      </c>
      <c r="AA104" s="26" t="e">
        <f t="shared" si="29"/>
        <v>#VALUE!</v>
      </c>
      <c r="AB104" s="26" t="e">
        <f>IF(P104&gt;0,IF(SUM($N$16:N104)&gt;0,'Program 1'!Loan_Amount-SUM($N$16:N104),'Program 1'!Loan_Amount),0)</f>
        <v>#VALUE!</v>
      </c>
      <c r="AC104" s="37" t="e">
        <f>AB104*('Step 2 Program Parameters'!$C$3/12)</f>
        <v>#VALUE!</v>
      </c>
      <c r="AD104" s="26"/>
    </row>
    <row r="105" spans="1:30" x14ac:dyDescent="0.2">
      <c r="A105" s="27" t="str">
        <f>IF(Values_Entered,A104+1,"")</f>
        <v/>
      </c>
      <c r="B105" s="28" t="str">
        <f t="shared" si="30"/>
        <v/>
      </c>
      <c r="C105" s="29" t="str">
        <f t="shared" si="37"/>
        <v/>
      </c>
      <c r="D105" s="29" t="str">
        <f t="shared" si="38"/>
        <v/>
      </c>
      <c r="E105" s="29" t="str">
        <f t="shared" si="31"/>
        <v/>
      </c>
      <c r="F105" s="29" t="str">
        <f t="shared" si="20"/>
        <v/>
      </c>
      <c r="G105" s="29" t="str">
        <f>IF(Pay_Num&lt;&gt;"",IF('Program 1'!Pay_Num&lt;=$J$2,0,Total_Pay-Int),"")</f>
        <v/>
      </c>
      <c r="H105" s="29" t="str">
        <f t="shared" si="39"/>
        <v/>
      </c>
      <c r="I105" s="29" t="str">
        <f t="shared" si="21"/>
        <v/>
      </c>
      <c r="J105" s="30" t="e">
        <f>IF('Program 1'!Beg_Bal&gt;0,E105*($G$3/($G$3+$G$5)),0)</f>
        <v>#VALUE!</v>
      </c>
      <c r="K105" s="30" t="e">
        <f>IF('Program 1'!Beg_Bal&gt;0,E105*($G$5/($G$5+$G$3)),0)</f>
        <v>#VALUE!</v>
      </c>
      <c r="L105" s="30" t="e">
        <f>IF(C105&lt;0,0,IF($M$5&lt;1,($M$5*'Program 1'!C105),$M$5))</f>
        <v>#VALUE!</v>
      </c>
      <c r="M105" s="26"/>
      <c r="N105" s="26"/>
      <c r="O105" s="38">
        <f t="shared" si="32"/>
        <v>0</v>
      </c>
      <c r="P105" s="26" t="e">
        <f t="shared" si="22"/>
        <v>#VALUE!</v>
      </c>
      <c r="Q105" s="26" t="e">
        <f t="shared" si="23"/>
        <v>#VALUE!</v>
      </c>
      <c r="R105" s="31" t="e">
        <f t="shared" si="33"/>
        <v>#VALUE!</v>
      </c>
      <c r="S105" s="31" t="e">
        <f t="shared" si="34"/>
        <v>#VALUE!</v>
      </c>
      <c r="T105" s="31" t="e">
        <f t="shared" si="35"/>
        <v>#VALUE!</v>
      </c>
      <c r="U105" s="31" t="e">
        <f t="shared" si="36"/>
        <v>#VALUE!</v>
      </c>
      <c r="V105" s="26" t="e">
        <f t="shared" si="24"/>
        <v>#VALUE!</v>
      </c>
      <c r="W105" s="26" t="e">
        <f t="shared" si="25"/>
        <v>#VALUE!</v>
      </c>
      <c r="X105" s="26" t="e">
        <f t="shared" si="26"/>
        <v>#VALUE!</v>
      </c>
      <c r="Y105" s="26" t="e">
        <f t="shared" si="27"/>
        <v>#VALUE!</v>
      </c>
      <c r="Z105" s="26" t="e">
        <f t="shared" si="28"/>
        <v>#VALUE!</v>
      </c>
      <c r="AA105" s="26" t="e">
        <f t="shared" si="29"/>
        <v>#VALUE!</v>
      </c>
      <c r="AB105" s="26" t="e">
        <f>IF(P105&gt;0,IF(SUM($N$16:N105)&gt;0,'Program 1'!Loan_Amount-SUM($N$16:N105),'Program 1'!Loan_Amount),0)</f>
        <v>#VALUE!</v>
      </c>
      <c r="AC105" s="37" t="e">
        <f>AB105*('Step 2 Program Parameters'!$C$3/12)</f>
        <v>#VALUE!</v>
      </c>
      <c r="AD105" s="26"/>
    </row>
    <row r="106" spans="1:30" x14ac:dyDescent="0.2">
      <c r="A106" s="27" t="str">
        <f>IF(Values_Entered,A105+1,"")</f>
        <v/>
      </c>
      <c r="B106" s="28" t="str">
        <f t="shared" si="30"/>
        <v/>
      </c>
      <c r="C106" s="29" t="str">
        <f t="shared" si="37"/>
        <v/>
      </c>
      <c r="D106" s="29" t="str">
        <f t="shared" si="38"/>
        <v/>
      </c>
      <c r="E106" s="29" t="str">
        <f t="shared" si="31"/>
        <v/>
      </c>
      <c r="F106" s="29" t="str">
        <f t="shared" si="20"/>
        <v/>
      </c>
      <c r="G106" s="29" t="str">
        <f>IF(Pay_Num&lt;&gt;"",IF('Program 1'!Pay_Num&lt;=$J$2,0,Total_Pay-Int),"")</f>
        <v/>
      </c>
      <c r="H106" s="29" t="str">
        <f t="shared" si="39"/>
        <v/>
      </c>
      <c r="I106" s="29" t="str">
        <f t="shared" si="21"/>
        <v/>
      </c>
      <c r="J106" s="30" t="e">
        <f>IF('Program 1'!Beg_Bal&gt;0,E106*($G$3/($G$3+$G$5)),0)</f>
        <v>#VALUE!</v>
      </c>
      <c r="K106" s="30" t="e">
        <f>IF('Program 1'!Beg_Bal&gt;0,E106*($G$5/($G$5+$G$3)),0)</f>
        <v>#VALUE!</v>
      </c>
      <c r="L106" s="30" t="e">
        <f>IF(C106&lt;0,0,IF($M$5&lt;1,($M$5*'Program 1'!C106),$M$5))</f>
        <v>#VALUE!</v>
      </c>
      <c r="M106" s="26"/>
      <c r="N106" s="26"/>
      <c r="O106" s="38">
        <f t="shared" si="32"/>
        <v>0</v>
      </c>
      <c r="P106" s="26" t="e">
        <f t="shared" si="22"/>
        <v>#VALUE!</v>
      </c>
      <c r="Q106" s="26" t="e">
        <f t="shared" si="23"/>
        <v>#VALUE!</v>
      </c>
      <c r="R106" s="31" t="e">
        <f t="shared" si="33"/>
        <v>#VALUE!</v>
      </c>
      <c r="S106" s="31" t="e">
        <f t="shared" si="34"/>
        <v>#VALUE!</v>
      </c>
      <c r="T106" s="31" t="e">
        <f t="shared" si="35"/>
        <v>#VALUE!</v>
      </c>
      <c r="U106" s="31" t="e">
        <f t="shared" si="36"/>
        <v>#VALUE!</v>
      </c>
      <c r="V106" s="26" t="e">
        <f t="shared" si="24"/>
        <v>#VALUE!</v>
      </c>
      <c r="W106" s="26" t="e">
        <f t="shared" si="25"/>
        <v>#VALUE!</v>
      </c>
      <c r="X106" s="26" t="e">
        <f t="shared" si="26"/>
        <v>#VALUE!</v>
      </c>
      <c r="Y106" s="26" t="e">
        <f t="shared" si="27"/>
        <v>#VALUE!</v>
      </c>
      <c r="Z106" s="26" t="e">
        <f t="shared" si="28"/>
        <v>#VALUE!</v>
      </c>
      <c r="AA106" s="26" t="e">
        <f t="shared" si="29"/>
        <v>#VALUE!</v>
      </c>
      <c r="AB106" s="26" t="e">
        <f>IF(P106&gt;0,IF(SUM($N$16:N106)&gt;0,'Program 1'!Loan_Amount-SUM($N$16:N106),'Program 1'!Loan_Amount),0)</f>
        <v>#VALUE!</v>
      </c>
      <c r="AC106" s="37" t="e">
        <f>AB106*('Step 2 Program Parameters'!$C$3/12)</f>
        <v>#VALUE!</v>
      </c>
      <c r="AD106" s="26"/>
    </row>
    <row r="107" spans="1:30" x14ac:dyDescent="0.2">
      <c r="A107" s="27" t="str">
        <f>IF(Values_Entered,A106+1,"")</f>
        <v/>
      </c>
      <c r="B107" s="28" t="str">
        <f t="shared" si="30"/>
        <v/>
      </c>
      <c r="C107" s="29" t="str">
        <f t="shared" si="37"/>
        <v/>
      </c>
      <c r="D107" s="29" t="str">
        <f t="shared" si="38"/>
        <v/>
      </c>
      <c r="E107" s="29" t="str">
        <f t="shared" si="31"/>
        <v/>
      </c>
      <c r="F107" s="29" t="str">
        <f t="shared" si="20"/>
        <v/>
      </c>
      <c r="G107" s="29" t="str">
        <f>IF(Pay_Num&lt;&gt;"",IF('Program 1'!Pay_Num&lt;=$J$2,0,Total_Pay-Int),"")</f>
        <v/>
      </c>
      <c r="H107" s="29" t="str">
        <f t="shared" si="39"/>
        <v/>
      </c>
      <c r="I107" s="29" t="str">
        <f t="shared" si="21"/>
        <v/>
      </c>
      <c r="J107" s="30" t="e">
        <f>IF('Program 1'!Beg_Bal&gt;0,E107*($G$3/($G$3+$G$5)),0)</f>
        <v>#VALUE!</v>
      </c>
      <c r="K107" s="30" t="e">
        <f>IF('Program 1'!Beg_Bal&gt;0,E107*($G$5/($G$5+$G$3)),0)</f>
        <v>#VALUE!</v>
      </c>
      <c r="L107" s="30" t="e">
        <f>IF(C107&lt;0,0,IF($M$5&lt;1,($M$5*'Program 1'!C107),$M$5))</f>
        <v>#VALUE!</v>
      </c>
      <c r="M107" s="26"/>
      <c r="N107" s="26"/>
      <c r="O107" s="38">
        <f t="shared" si="32"/>
        <v>0</v>
      </c>
      <c r="P107" s="26" t="e">
        <f t="shared" si="22"/>
        <v>#VALUE!</v>
      </c>
      <c r="Q107" s="26" t="e">
        <f t="shared" si="23"/>
        <v>#VALUE!</v>
      </c>
      <c r="R107" s="31" t="e">
        <f t="shared" si="33"/>
        <v>#VALUE!</v>
      </c>
      <c r="S107" s="31" t="e">
        <f t="shared" si="34"/>
        <v>#VALUE!</v>
      </c>
      <c r="T107" s="31" t="e">
        <f t="shared" si="35"/>
        <v>#VALUE!</v>
      </c>
      <c r="U107" s="31" t="e">
        <f t="shared" si="36"/>
        <v>#VALUE!</v>
      </c>
      <c r="V107" s="26" t="e">
        <f t="shared" si="24"/>
        <v>#VALUE!</v>
      </c>
      <c r="W107" s="26" t="e">
        <f t="shared" si="25"/>
        <v>#VALUE!</v>
      </c>
      <c r="X107" s="26" t="e">
        <f t="shared" si="26"/>
        <v>#VALUE!</v>
      </c>
      <c r="Y107" s="26" t="e">
        <f t="shared" si="27"/>
        <v>#VALUE!</v>
      </c>
      <c r="Z107" s="26" t="e">
        <f t="shared" si="28"/>
        <v>#VALUE!</v>
      </c>
      <c r="AA107" s="26" t="e">
        <f t="shared" si="29"/>
        <v>#VALUE!</v>
      </c>
      <c r="AB107" s="26" t="e">
        <f>IF(P107&gt;0,IF(SUM($N$16:N107)&gt;0,'Program 1'!Loan_Amount-SUM($N$16:N107),'Program 1'!Loan_Amount),0)</f>
        <v>#VALUE!</v>
      </c>
      <c r="AC107" s="37" t="e">
        <f>AB107*('Step 2 Program Parameters'!$C$3/12)</f>
        <v>#VALUE!</v>
      </c>
      <c r="AD107" s="26"/>
    </row>
    <row r="108" spans="1:30" x14ac:dyDescent="0.2">
      <c r="A108" s="27" t="str">
        <f>IF(Values_Entered,A107+1,"")</f>
        <v/>
      </c>
      <c r="B108" s="28" t="str">
        <f t="shared" si="30"/>
        <v/>
      </c>
      <c r="C108" s="29" t="str">
        <f t="shared" si="37"/>
        <v/>
      </c>
      <c r="D108" s="29" t="str">
        <f t="shared" si="38"/>
        <v/>
      </c>
      <c r="E108" s="29" t="str">
        <f t="shared" si="31"/>
        <v/>
      </c>
      <c r="F108" s="29" t="str">
        <f t="shared" si="20"/>
        <v/>
      </c>
      <c r="G108" s="29" t="str">
        <f>IF(Pay_Num&lt;&gt;"",IF('Program 1'!Pay_Num&lt;=$J$2,0,Total_Pay-Int),"")</f>
        <v/>
      </c>
      <c r="H108" s="29" t="str">
        <f t="shared" si="39"/>
        <v/>
      </c>
      <c r="I108" s="29" t="str">
        <f t="shared" si="21"/>
        <v/>
      </c>
      <c r="J108" s="30" t="e">
        <f>IF('Program 1'!Beg_Bal&gt;0,E108*($G$3/($G$3+$G$5)),0)</f>
        <v>#VALUE!</v>
      </c>
      <c r="K108" s="30" t="e">
        <f>IF('Program 1'!Beg_Bal&gt;0,E108*($G$5/($G$5+$G$3)),0)</f>
        <v>#VALUE!</v>
      </c>
      <c r="L108" s="30" t="e">
        <f>IF(C108&lt;0,0,IF($M$5&lt;1,($M$5*'Program 1'!C108),$M$5))</f>
        <v>#VALUE!</v>
      </c>
      <c r="M108" s="26"/>
      <c r="N108" s="26"/>
      <c r="O108" s="38">
        <f t="shared" si="32"/>
        <v>0</v>
      </c>
      <c r="P108" s="26" t="e">
        <f t="shared" si="22"/>
        <v>#VALUE!</v>
      </c>
      <c r="Q108" s="26" t="e">
        <f t="shared" si="23"/>
        <v>#VALUE!</v>
      </c>
      <c r="R108" s="31" t="e">
        <f t="shared" si="33"/>
        <v>#VALUE!</v>
      </c>
      <c r="S108" s="31" t="e">
        <f t="shared" si="34"/>
        <v>#VALUE!</v>
      </c>
      <c r="T108" s="31" t="e">
        <f t="shared" si="35"/>
        <v>#VALUE!</v>
      </c>
      <c r="U108" s="31" t="e">
        <f t="shared" si="36"/>
        <v>#VALUE!</v>
      </c>
      <c r="V108" s="26" t="e">
        <f t="shared" si="24"/>
        <v>#VALUE!</v>
      </c>
      <c r="W108" s="26" t="e">
        <f t="shared" si="25"/>
        <v>#VALUE!</v>
      </c>
      <c r="X108" s="26" t="e">
        <f t="shared" si="26"/>
        <v>#VALUE!</v>
      </c>
      <c r="Y108" s="26" t="e">
        <f t="shared" si="27"/>
        <v>#VALUE!</v>
      </c>
      <c r="Z108" s="26" t="e">
        <f t="shared" si="28"/>
        <v>#VALUE!</v>
      </c>
      <c r="AA108" s="26" t="e">
        <f t="shared" si="29"/>
        <v>#VALUE!</v>
      </c>
      <c r="AB108" s="26" t="e">
        <f>IF(P108&gt;0,IF(SUM($N$16:N108)&gt;0,'Program 1'!Loan_Amount-SUM($N$16:N108),'Program 1'!Loan_Amount),0)</f>
        <v>#VALUE!</v>
      </c>
      <c r="AC108" s="37" t="e">
        <f>AB108*('Step 2 Program Parameters'!$C$3/12)</f>
        <v>#VALUE!</v>
      </c>
      <c r="AD108" s="26"/>
    </row>
    <row r="109" spans="1:30" x14ac:dyDescent="0.2">
      <c r="A109" s="27" t="str">
        <f>IF(Values_Entered,A108+1,"")</f>
        <v/>
      </c>
      <c r="B109" s="28" t="str">
        <f t="shared" si="30"/>
        <v/>
      </c>
      <c r="C109" s="29" t="str">
        <f t="shared" si="37"/>
        <v/>
      </c>
      <c r="D109" s="29" t="str">
        <f t="shared" si="38"/>
        <v/>
      </c>
      <c r="E109" s="29" t="str">
        <f t="shared" si="31"/>
        <v/>
      </c>
      <c r="F109" s="29" t="str">
        <f t="shared" si="20"/>
        <v/>
      </c>
      <c r="G109" s="29" t="str">
        <f>IF(Pay_Num&lt;&gt;"",IF('Program 1'!Pay_Num&lt;=$J$2,0,Total_Pay-Int),"")</f>
        <v/>
      </c>
      <c r="H109" s="29" t="str">
        <f t="shared" si="39"/>
        <v/>
      </c>
      <c r="I109" s="29" t="str">
        <f t="shared" si="21"/>
        <v/>
      </c>
      <c r="J109" s="30" t="e">
        <f>IF('Program 1'!Beg_Bal&gt;0,E109*($G$3/($G$3+$G$5)),0)</f>
        <v>#VALUE!</v>
      </c>
      <c r="K109" s="30" t="e">
        <f>IF('Program 1'!Beg_Bal&gt;0,E109*($G$5/($G$5+$G$3)),0)</f>
        <v>#VALUE!</v>
      </c>
      <c r="L109" s="30" t="e">
        <f>IF(C109&lt;0,0,IF($M$5&lt;1,($M$5*'Program 1'!C109),$M$5))</f>
        <v>#VALUE!</v>
      </c>
      <c r="M109" s="26"/>
      <c r="N109" s="26"/>
      <c r="O109" s="38">
        <f t="shared" si="32"/>
        <v>0</v>
      </c>
      <c r="P109" s="26" t="e">
        <f t="shared" si="22"/>
        <v>#VALUE!</v>
      </c>
      <c r="Q109" s="26" t="e">
        <f t="shared" si="23"/>
        <v>#VALUE!</v>
      </c>
      <c r="R109" s="31" t="e">
        <f t="shared" si="33"/>
        <v>#VALUE!</v>
      </c>
      <c r="S109" s="31" t="e">
        <f t="shared" si="34"/>
        <v>#VALUE!</v>
      </c>
      <c r="T109" s="31" t="e">
        <f t="shared" si="35"/>
        <v>#VALUE!</v>
      </c>
      <c r="U109" s="31" t="e">
        <f t="shared" si="36"/>
        <v>#VALUE!</v>
      </c>
      <c r="V109" s="26" t="e">
        <f t="shared" si="24"/>
        <v>#VALUE!</v>
      </c>
      <c r="W109" s="26" t="e">
        <f t="shared" si="25"/>
        <v>#VALUE!</v>
      </c>
      <c r="X109" s="26" t="e">
        <f t="shared" si="26"/>
        <v>#VALUE!</v>
      </c>
      <c r="Y109" s="26" t="e">
        <f t="shared" si="27"/>
        <v>#VALUE!</v>
      </c>
      <c r="Z109" s="26" t="e">
        <f t="shared" si="28"/>
        <v>#VALUE!</v>
      </c>
      <c r="AA109" s="26" t="e">
        <f t="shared" si="29"/>
        <v>#VALUE!</v>
      </c>
      <c r="AB109" s="26" t="e">
        <f>IF(P109&gt;0,IF(SUM($N$16:N109)&gt;0,'Program 1'!Loan_Amount-SUM($N$16:N109),'Program 1'!Loan_Amount),0)</f>
        <v>#VALUE!</v>
      </c>
      <c r="AC109" s="37" t="e">
        <f>AB109*('Step 2 Program Parameters'!$C$3/12)</f>
        <v>#VALUE!</v>
      </c>
      <c r="AD109" s="26"/>
    </row>
    <row r="110" spans="1:30" x14ac:dyDescent="0.2">
      <c r="A110" s="27" t="str">
        <f>IF(Values_Entered,A109+1,"")</f>
        <v/>
      </c>
      <c r="B110" s="28" t="str">
        <f t="shared" si="30"/>
        <v/>
      </c>
      <c r="C110" s="29" t="str">
        <f t="shared" si="37"/>
        <v/>
      </c>
      <c r="D110" s="29" t="str">
        <f t="shared" si="38"/>
        <v/>
      </c>
      <c r="E110" s="29" t="str">
        <f t="shared" si="31"/>
        <v/>
      </c>
      <c r="F110" s="29" t="str">
        <f t="shared" si="20"/>
        <v/>
      </c>
      <c r="G110" s="29" t="str">
        <f>IF(Pay_Num&lt;&gt;"",IF('Program 1'!Pay_Num&lt;=$J$2,0,Total_Pay-Int),"")</f>
        <v/>
      </c>
      <c r="H110" s="29" t="str">
        <f t="shared" si="39"/>
        <v/>
      </c>
      <c r="I110" s="29" t="str">
        <f t="shared" si="21"/>
        <v/>
      </c>
      <c r="J110" s="30" t="e">
        <f>IF('Program 1'!Beg_Bal&gt;0,E110*($G$3/($G$3+$G$5)),0)</f>
        <v>#VALUE!</v>
      </c>
      <c r="K110" s="30" t="e">
        <f>IF('Program 1'!Beg_Bal&gt;0,E110*($G$5/($G$5+$G$3)),0)</f>
        <v>#VALUE!</v>
      </c>
      <c r="L110" s="30" t="e">
        <f>IF(C110&lt;0,0,IF($M$5&lt;1,($M$5*'Program 1'!C110),$M$5))</f>
        <v>#VALUE!</v>
      </c>
      <c r="M110" s="26"/>
      <c r="N110" s="26"/>
      <c r="O110" s="38">
        <f t="shared" si="32"/>
        <v>0</v>
      </c>
      <c r="P110" s="26" t="e">
        <f t="shared" si="22"/>
        <v>#VALUE!</v>
      </c>
      <c r="Q110" s="26" t="e">
        <f t="shared" si="23"/>
        <v>#VALUE!</v>
      </c>
      <c r="R110" s="31" t="e">
        <f t="shared" si="33"/>
        <v>#VALUE!</v>
      </c>
      <c r="S110" s="31" t="e">
        <f t="shared" si="34"/>
        <v>#VALUE!</v>
      </c>
      <c r="T110" s="31" t="e">
        <f t="shared" si="35"/>
        <v>#VALUE!</v>
      </c>
      <c r="U110" s="31" t="e">
        <f t="shared" si="36"/>
        <v>#VALUE!</v>
      </c>
      <c r="V110" s="26" t="e">
        <f t="shared" si="24"/>
        <v>#VALUE!</v>
      </c>
      <c r="W110" s="26" t="e">
        <f t="shared" si="25"/>
        <v>#VALUE!</v>
      </c>
      <c r="X110" s="26" t="e">
        <f t="shared" si="26"/>
        <v>#VALUE!</v>
      </c>
      <c r="Y110" s="26" t="e">
        <f t="shared" si="27"/>
        <v>#VALUE!</v>
      </c>
      <c r="Z110" s="26" t="e">
        <f t="shared" si="28"/>
        <v>#VALUE!</v>
      </c>
      <c r="AA110" s="26" t="e">
        <f t="shared" si="29"/>
        <v>#VALUE!</v>
      </c>
      <c r="AB110" s="26" t="e">
        <f>IF(P110&gt;0,IF(SUM($N$16:N110)&gt;0,'Program 1'!Loan_Amount-SUM($N$16:N110),'Program 1'!Loan_Amount),0)</f>
        <v>#VALUE!</v>
      </c>
      <c r="AC110" s="37" t="e">
        <f>AB110*('Step 2 Program Parameters'!$C$3/12)</f>
        <v>#VALUE!</v>
      </c>
      <c r="AD110" s="26"/>
    </row>
    <row r="111" spans="1:30" x14ac:dyDescent="0.2">
      <c r="A111" s="27" t="str">
        <f>IF(Values_Entered,A110+1,"")</f>
        <v/>
      </c>
      <c r="B111" s="28" t="str">
        <f t="shared" si="30"/>
        <v/>
      </c>
      <c r="C111" s="29" t="str">
        <f t="shared" si="37"/>
        <v/>
      </c>
      <c r="D111" s="29" t="str">
        <f t="shared" si="38"/>
        <v/>
      </c>
      <c r="E111" s="29" t="str">
        <f t="shared" si="31"/>
        <v/>
      </c>
      <c r="F111" s="29" t="str">
        <f t="shared" si="20"/>
        <v/>
      </c>
      <c r="G111" s="29" t="str">
        <f>IF(Pay_Num&lt;&gt;"",IF('Program 1'!Pay_Num&lt;=$J$2,0,Total_Pay-Int),"")</f>
        <v/>
      </c>
      <c r="H111" s="29" t="str">
        <f t="shared" si="39"/>
        <v/>
      </c>
      <c r="I111" s="29" t="str">
        <f t="shared" si="21"/>
        <v/>
      </c>
      <c r="J111" s="30" t="e">
        <f>IF('Program 1'!Beg_Bal&gt;0,E111*($G$3/($G$3+$G$5)),0)</f>
        <v>#VALUE!</v>
      </c>
      <c r="K111" s="30" t="e">
        <f>IF('Program 1'!Beg_Bal&gt;0,E111*($G$5/($G$5+$G$3)),0)</f>
        <v>#VALUE!</v>
      </c>
      <c r="L111" s="30" t="e">
        <f>IF(C111&lt;0,0,IF($M$5&lt;1,($M$5*'Program 1'!C111),$M$5))</f>
        <v>#VALUE!</v>
      </c>
      <c r="M111" s="26"/>
      <c r="N111" s="26"/>
      <c r="O111" s="38">
        <f t="shared" si="32"/>
        <v>0</v>
      </c>
      <c r="P111" s="26" t="e">
        <f t="shared" si="22"/>
        <v>#VALUE!</v>
      </c>
      <c r="Q111" s="26" t="e">
        <f t="shared" si="23"/>
        <v>#VALUE!</v>
      </c>
      <c r="R111" s="31" t="e">
        <f t="shared" si="33"/>
        <v>#VALUE!</v>
      </c>
      <c r="S111" s="31" t="e">
        <f t="shared" si="34"/>
        <v>#VALUE!</v>
      </c>
      <c r="T111" s="31" t="e">
        <f t="shared" si="35"/>
        <v>#VALUE!</v>
      </c>
      <c r="U111" s="31" t="e">
        <f t="shared" si="36"/>
        <v>#VALUE!</v>
      </c>
      <c r="V111" s="26" t="e">
        <f t="shared" si="24"/>
        <v>#VALUE!</v>
      </c>
      <c r="W111" s="26" t="e">
        <f t="shared" si="25"/>
        <v>#VALUE!</v>
      </c>
      <c r="X111" s="26" t="e">
        <f t="shared" si="26"/>
        <v>#VALUE!</v>
      </c>
      <c r="Y111" s="26" t="e">
        <f t="shared" si="27"/>
        <v>#VALUE!</v>
      </c>
      <c r="Z111" s="26" t="e">
        <f t="shared" si="28"/>
        <v>#VALUE!</v>
      </c>
      <c r="AA111" s="26" t="e">
        <f t="shared" si="29"/>
        <v>#VALUE!</v>
      </c>
      <c r="AB111" s="26" t="e">
        <f>IF(P111&gt;0,IF(SUM($N$16:N111)&gt;0,'Program 1'!Loan_Amount-SUM($N$16:N111),'Program 1'!Loan_Amount),0)</f>
        <v>#VALUE!</v>
      </c>
      <c r="AC111" s="37" t="e">
        <f>AB111*('Step 2 Program Parameters'!$C$3/12)</f>
        <v>#VALUE!</v>
      </c>
      <c r="AD111" s="26"/>
    </row>
    <row r="112" spans="1:30" x14ac:dyDescent="0.2">
      <c r="A112" s="27" t="str">
        <f>IF(Values_Entered,A111+1,"")</f>
        <v/>
      </c>
      <c r="B112" s="28" t="str">
        <f t="shared" si="30"/>
        <v/>
      </c>
      <c r="C112" s="29" t="str">
        <f t="shared" si="37"/>
        <v/>
      </c>
      <c r="D112" s="29" t="str">
        <f t="shared" si="38"/>
        <v/>
      </c>
      <c r="E112" s="29" t="str">
        <f t="shared" si="31"/>
        <v/>
      </c>
      <c r="F112" s="29" t="str">
        <f t="shared" si="20"/>
        <v/>
      </c>
      <c r="G112" s="29" t="str">
        <f>IF(Pay_Num&lt;&gt;"",IF('Program 1'!Pay_Num&lt;=$J$2,0,Total_Pay-Int),"")</f>
        <v/>
      </c>
      <c r="H112" s="29" t="str">
        <f t="shared" si="39"/>
        <v/>
      </c>
      <c r="I112" s="29" t="str">
        <f t="shared" si="21"/>
        <v/>
      </c>
      <c r="J112" s="30" t="e">
        <f>IF('Program 1'!Beg_Bal&gt;0,E112*($G$3/($G$3+$G$5)),0)</f>
        <v>#VALUE!</v>
      </c>
      <c r="K112" s="30" t="e">
        <f>IF('Program 1'!Beg_Bal&gt;0,E112*($G$5/($G$5+$G$3)),0)</f>
        <v>#VALUE!</v>
      </c>
      <c r="L112" s="30" t="e">
        <f>IF(C112&lt;0,0,IF($M$5&lt;1,($M$5*'Program 1'!C112),$M$5))</f>
        <v>#VALUE!</v>
      </c>
      <c r="M112" s="26"/>
      <c r="N112" s="26"/>
      <c r="O112" s="38">
        <f t="shared" si="32"/>
        <v>0</v>
      </c>
      <c r="P112" s="26" t="e">
        <f t="shared" si="22"/>
        <v>#VALUE!</v>
      </c>
      <c r="Q112" s="26" t="e">
        <f t="shared" si="23"/>
        <v>#VALUE!</v>
      </c>
      <c r="R112" s="31" t="e">
        <f t="shared" si="33"/>
        <v>#VALUE!</v>
      </c>
      <c r="S112" s="31" t="e">
        <f t="shared" si="34"/>
        <v>#VALUE!</v>
      </c>
      <c r="T112" s="31" t="e">
        <f t="shared" si="35"/>
        <v>#VALUE!</v>
      </c>
      <c r="U112" s="31" t="e">
        <f t="shared" si="36"/>
        <v>#VALUE!</v>
      </c>
      <c r="V112" s="26" t="e">
        <f t="shared" si="24"/>
        <v>#VALUE!</v>
      </c>
      <c r="W112" s="26" t="e">
        <f t="shared" si="25"/>
        <v>#VALUE!</v>
      </c>
      <c r="X112" s="26" t="e">
        <f t="shared" si="26"/>
        <v>#VALUE!</v>
      </c>
      <c r="Y112" s="26" t="e">
        <f t="shared" si="27"/>
        <v>#VALUE!</v>
      </c>
      <c r="Z112" s="26" t="e">
        <f t="shared" si="28"/>
        <v>#VALUE!</v>
      </c>
      <c r="AA112" s="26" t="e">
        <f t="shared" si="29"/>
        <v>#VALUE!</v>
      </c>
      <c r="AB112" s="26" t="e">
        <f>IF(P112&gt;0,IF(SUM($N$16:N112)&gt;0,'Program 1'!Loan_Amount-SUM($N$16:N112),'Program 1'!Loan_Amount),0)</f>
        <v>#VALUE!</v>
      </c>
      <c r="AC112" s="37" t="e">
        <f>AB112*('Step 2 Program Parameters'!$C$3/12)</f>
        <v>#VALUE!</v>
      </c>
      <c r="AD112" s="26"/>
    </row>
    <row r="113" spans="1:30" x14ac:dyDescent="0.2">
      <c r="A113" s="27" t="str">
        <f>IF(Values_Entered,A112+1,"")</f>
        <v/>
      </c>
      <c r="B113" s="28" t="str">
        <f t="shared" si="30"/>
        <v/>
      </c>
      <c r="C113" s="29" t="str">
        <f t="shared" si="37"/>
        <v/>
      </c>
      <c r="D113" s="29" t="str">
        <f t="shared" si="38"/>
        <v/>
      </c>
      <c r="E113" s="29" t="str">
        <f t="shared" si="31"/>
        <v/>
      </c>
      <c r="F113" s="29" t="str">
        <f t="shared" si="20"/>
        <v/>
      </c>
      <c r="G113" s="29" t="str">
        <f>IF(Pay_Num&lt;&gt;"",IF('Program 1'!Pay_Num&lt;=$J$2,0,Total_Pay-Int),"")</f>
        <v/>
      </c>
      <c r="H113" s="29" t="str">
        <f t="shared" si="39"/>
        <v/>
      </c>
      <c r="I113" s="29" t="str">
        <f t="shared" si="21"/>
        <v/>
      </c>
      <c r="J113" s="30" t="e">
        <f>IF('Program 1'!Beg_Bal&gt;0,E113*($G$3/($G$3+$G$5)),0)</f>
        <v>#VALUE!</v>
      </c>
      <c r="K113" s="30" t="e">
        <f>IF('Program 1'!Beg_Bal&gt;0,E113*($G$5/($G$5+$G$3)),0)</f>
        <v>#VALUE!</v>
      </c>
      <c r="L113" s="30" t="e">
        <f>IF(C113&lt;0,0,IF($M$5&lt;1,($M$5*'Program 1'!C113),$M$5))</f>
        <v>#VALUE!</v>
      </c>
      <c r="M113" s="26"/>
      <c r="N113" s="26"/>
      <c r="O113" s="38">
        <f t="shared" si="32"/>
        <v>0</v>
      </c>
      <c r="P113" s="26" t="e">
        <f t="shared" si="22"/>
        <v>#VALUE!</v>
      </c>
      <c r="Q113" s="26" t="e">
        <f t="shared" si="23"/>
        <v>#VALUE!</v>
      </c>
      <c r="R113" s="31" t="e">
        <f t="shared" si="33"/>
        <v>#VALUE!</v>
      </c>
      <c r="S113" s="31" t="e">
        <f t="shared" si="34"/>
        <v>#VALUE!</v>
      </c>
      <c r="T113" s="31" t="e">
        <f t="shared" si="35"/>
        <v>#VALUE!</v>
      </c>
      <c r="U113" s="31" t="e">
        <f t="shared" si="36"/>
        <v>#VALUE!</v>
      </c>
      <c r="V113" s="26" t="e">
        <f t="shared" si="24"/>
        <v>#VALUE!</v>
      </c>
      <c r="W113" s="26" t="e">
        <f t="shared" si="25"/>
        <v>#VALUE!</v>
      </c>
      <c r="X113" s="26" t="e">
        <f t="shared" si="26"/>
        <v>#VALUE!</v>
      </c>
      <c r="Y113" s="26" t="e">
        <f t="shared" si="27"/>
        <v>#VALUE!</v>
      </c>
      <c r="Z113" s="26" t="e">
        <f t="shared" si="28"/>
        <v>#VALUE!</v>
      </c>
      <c r="AA113" s="26" t="e">
        <f t="shared" si="29"/>
        <v>#VALUE!</v>
      </c>
      <c r="AB113" s="26" t="e">
        <f>IF(P113&gt;0,IF(SUM($N$16:N113)&gt;0,'Program 1'!Loan_Amount-SUM($N$16:N113),'Program 1'!Loan_Amount),0)</f>
        <v>#VALUE!</v>
      </c>
      <c r="AC113" s="37" t="e">
        <f>AB113*('Step 2 Program Parameters'!$C$3/12)</f>
        <v>#VALUE!</v>
      </c>
      <c r="AD113" s="26"/>
    </row>
    <row r="114" spans="1:30" x14ac:dyDescent="0.2">
      <c r="A114" s="27" t="str">
        <f>IF(Values_Entered,A113+1,"")</f>
        <v/>
      </c>
      <c r="B114" s="28" t="str">
        <f t="shared" si="30"/>
        <v/>
      </c>
      <c r="C114" s="29" t="str">
        <f t="shared" si="37"/>
        <v/>
      </c>
      <c r="D114" s="29" t="str">
        <f t="shared" si="38"/>
        <v/>
      </c>
      <c r="E114" s="29" t="str">
        <f t="shared" si="31"/>
        <v/>
      </c>
      <c r="F114" s="29" t="str">
        <f t="shared" si="20"/>
        <v/>
      </c>
      <c r="G114" s="29" t="str">
        <f>IF(Pay_Num&lt;&gt;"",IF('Program 1'!Pay_Num&lt;=$J$2,0,Total_Pay-Int),"")</f>
        <v/>
      </c>
      <c r="H114" s="29" t="str">
        <f t="shared" si="39"/>
        <v/>
      </c>
      <c r="I114" s="29" t="str">
        <f t="shared" si="21"/>
        <v/>
      </c>
      <c r="J114" s="30" t="e">
        <f>IF('Program 1'!Beg_Bal&gt;0,E114*($G$3/($G$3+$G$5)),0)</f>
        <v>#VALUE!</v>
      </c>
      <c r="K114" s="30" t="e">
        <f>IF('Program 1'!Beg_Bal&gt;0,E114*($G$5/($G$5+$G$3)),0)</f>
        <v>#VALUE!</v>
      </c>
      <c r="L114" s="30" t="e">
        <f>IF(C114&lt;0,0,IF($M$5&lt;1,($M$5*'Program 1'!C114),$M$5))</f>
        <v>#VALUE!</v>
      </c>
      <c r="M114" s="26"/>
      <c r="N114" s="26"/>
      <c r="O114" s="38">
        <f t="shared" si="32"/>
        <v>0</v>
      </c>
      <c r="P114" s="26" t="e">
        <f t="shared" si="22"/>
        <v>#VALUE!</v>
      </c>
      <c r="Q114" s="26" t="e">
        <f t="shared" si="23"/>
        <v>#VALUE!</v>
      </c>
      <c r="R114" s="31" t="e">
        <f t="shared" si="33"/>
        <v>#VALUE!</v>
      </c>
      <c r="S114" s="31" t="e">
        <f t="shared" si="34"/>
        <v>#VALUE!</v>
      </c>
      <c r="T114" s="31" t="e">
        <f t="shared" si="35"/>
        <v>#VALUE!</v>
      </c>
      <c r="U114" s="31" t="e">
        <f t="shared" si="36"/>
        <v>#VALUE!</v>
      </c>
      <c r="V114" s="26" t="e">
        <f t="shared" si="24"/>
        <v>#VALUE!</v>
      </c>
      <c r="W114" s="26" t="e">
        <f t="shared" si="25"/>
        <v>#VALUE!</v>
      </c>
      <c r="X114" s="26" t="e">
        <f t="shared" si="26"/>
        <v>#VALUE!</v>
      </c>
      <c r="Y114" s="26" t="e">
        <f t="shared" si="27"/>
        <v>#VALUE!</v>
      </c>
      <c r="Z114" s="26" t="e">
        <f t="shared" si="28"/>
        <v>#VALUE!</v>
      </c>
      <c r="AA114" s="26" t="e">
        <f t="shared" si="29"/>
        <v>#VALUE!</v>
      </c>
      <c r="AB114" s="26" t="e">
        <f>IF(P114&gt;0,IF(SUM($N$16:N114)&gt;0,'Program 1'!Loan_Amount-SUM($N$16:N114),'Program 1'!Loan_Amount),0)</f>
        <v>#VALUE!</v>
      </c>
      <c r="AC114" s="37" t="e">
        <f>AB114*('Step 2 Program Parameters'!$C$3/12)</f>
        <v>#VALUE!</v>
      </c>
      <c r="AD114" s="26"/>
    </row>
    <row r="115" spans="1:30" x14ac:dyDescent="0.2">
      <c r="A115" s="27" t="str">
        <f>IF(Values_Entered,A114+1,"")</f>
        <v/>
      </c>
      <c r="B115" s="28" t="str">
        <f t="shared" si="30"/>
        <v/>
      </c>
      <c r="C115" s="29" t="str">
        <f t="shared" si="37"/>
        <v/>
      </c>
      <c r="D115" s="29" t="str">
        <f t="shared" si="38"/>
        <v/>
      </c>
      <c r="E115" s="29" t="str">
        <f t="shared" si="31"/>
        <v/>
      </c>
      <c r="F115" s="29" t="str">
        <f t="shared" si="20"/>
        <v/>
      </c>
      <c r="G115" s="29" t="str">
        <f>IF(Pay_Num&lt;&gt;"",IF('Program 1'!Pay_Num&lt;=$J$2,0,Total_Pay-Int),"")</f>
        <v/>
      </c>
      <c r="H115" s="29" t="str">
        <f t="shared" si="39"/>
        <v/>
      </c>
      <c r="I115" s="29" t="str">
        <f t="shared" si="21"/>
        <v/>
      </c>
      <c r="J115" s="30" t="e">
        <f>IF('Program 1'!Beg_Bal&gt;0,E115*($G$3/($G$3+$G$5)),0)</f>
        <v>#VALUE!</v>
      </c>
      <c r="K115" s="30" t="e">
        <f>IF('Program 1'!Beg_Bal&gt;0,E115*($G$5/($G$5+$G$3)),0)</f>
        <v>#VALUE!</v>
      </c>
      <c r="L115" s="30" t="e">
        <f>IF(C115&lt;0,0,IF($M$5&lt;1,($M$5*'Program 1'!C115),$M$5))</f>
        <v>#VALUE!</v>
      </c>
      <c r="M115" s="26"/>
      <c r="N115" s="26"/>
      <c r="O115" s="38">
        <f t="shared" si="32"/>
        <v>0</v>
      </c>
      <c r="P115" s="26" t="e">
        <f t="shared" si="22"/>
        <v>#VALUE!</v>
      </c>
      <c r="Q115" s="26" t="e">
        <f t="shared" si="23"/>
        <v>#VALUE!</v>
      </c>
      <c r="R115" s="31" t="e">
        <f t="shared" si="33"/>
        <v>#VALUE!</v>
      </c>
      <c r="S115" s="31" t="e">
        <f t="shared" si="34"/>
        <v>#VALUE!</v>
      </c>
      <c r="T115" s="31" t="e">
        <f t="shared" si="35"/>
        <v>#VALUE!</v>
      </c>
      <c r="U115" s="31" t="e">
        <f t="shared" si="36"/>
        <v>#VALUE!</v>
      </c>
      <c r="V115" s="26" t="e">
        <f t="shared" si="24"/>
        <v>#VALUE!</v>
      </c>
      <c r="W115" s="26" t="e">
        <f t="shared" si="25"/>
        <v>#VALUE!</v>
      </c>
      <c r="X115" s="26" t="e">
        <f t="shared" si="26"/>
        <v>#VALUE!</v>
      </c>
      <c r="Y115" s="26" t="e">
        <f t="shared" si="27"/>
        <v>#VALUE!</v>
      </c>
      <c r="Z115" s="26" t="e">
        <f t="shared" si="28"/>
        <v>#VALUE!</v>
      </c>
      <c r="AA115" s="26" t="e">
        <f t="shared" si="29"/>
        <v>#VALUE!</v>
      </c>
      <c r="AB115" s="26" t="e">
        <f>IF(P115&gt;0,IF(SUM($N$16:N115)&gt;0,'Program 1'!Loan_Amount-SUM($N$16:N115),'Program 1'!Loan_Amount),0)</f>
        <v>#VALUE!</v>
      </c>
      <c r="AC115" s="37" t="e">
        <f>AB115*('Step 2 Program Parameters'!$C$3/12)</f>
        <v>#VALUE!</v>
      </c>
      <c r="AD115" s="26"/>
    </row>
    <row r="116" spans="1:30" x14ac:dyDescent="0.2">
      <c r="A116" s="27" t="str">
        <f>IF(Values_Entered,A115+1,"")</f>
        <v/>
      </c>
      <c r="B116" s="28" t="str">
        <f t="shared" si="30"/>
        <v/>
      </c>
      <c r="C116" s="29" t="str">
        <f t="shared" si="37"/>
        <v/>
      </c>
      <c r="D116" s="29" t="str">
        <f t="shared" si="38"/>
        <v/>
      </c>
      <c r="E116" s="29" t="str">
        <f t="shared" si="31"/>
        <v/>
      </c>
      <c r="F116" s="29" t="str">
        <f t="shared" si="20"/>
        <v/>
      </c>
      <c r="G116" s="29" t="str">
        <f>IF(Pay_Num&lt;&gt;"",IF('Program 1'!Pay_Num&lt;=$J$2,0,Total_Pay-Int),"")</f>
        <v/>
      </c>
      <c r="H116" s="29" t="str">
        <f t="shared" si="39"/>
        <v/>
      </c>
      <c r="I116" s="29" t="str">
        <f t="shared" si="21"/>
        <v/>
      </c>
      <c r="J116" s="30" t="e">
        <f>IF('Program 1'!Beg_Bal&gt;0,E116*($G$3/($G$3+$G$5)),0)</f>
        <v>#VALUE!</v>
      </c>
      <c r="K116" s="30" t="e">
        <f>IF('Program 1'!Beg_Bal&gt;0,E116*($G$5/($G$5+$G$3)),0)</f>
        <v>#VALUE!</v>
      </c>
      <c r="L116" s="30" t="e">
        <f>IF(C116&lt;0,0,IF($M$5&lt;1,($M$5*'Program 1'!C116),$M$5))</f>
        <v>#VALUE!</v>
      </c>
      <c r="M116" s="26"/>
      <c r="N116" s="26"/>
      <c r="O116" s="38">
        <f t="shared" si="32"/>
        <v>0</v>
      </c>
      <c r="P116" s="26" t="e">
        <f t="shared" si="22"/>
        <v>#VALUE!</v>
      </c>
      <c r="Q116" s="26" t="e">
        <f t="shared" si="23"/>
        <v>#VALUE!</v>
      </c>
      <c r="R116" s="31" t="e">
        <f t="shared" si="33"/>
        <v>#VALUE!</v>
      </c>
      <c r="S116" s="31" t="e">
        <f t="shared" si="34"/>
        <v>#VALUE!</v>
      </c>
      <c r="T116" s="31" t="e">
        <f t="shared" si="35"/>
        <v>#VALUE!</v>
      </c>
      <c r="U116" s="31" t="e">
        <f t="shared" si="36"/>
        <v>#VALUE!</v>
      </c>
      <c r="V116" s="26" t="e">
        <f t="shared" si="24"/>
        <v>#VALUE!</v>
      </c>
      <c r="W116" s="26" t="e">
        <f t="shared" si="25"/>
        <v>#VALUE!</v>
      </c>
      <c r="X116" s="26" t="e">
        <f t="shared" si="26"/>
        <v>#VALUE!</v>
      </c>
      <c r="Y116" s="26" t="e">
        <f t="shared" si="27"/>
        <v>#VALUE!</v>
      </c>
      <c r="Z116" s="26" t="e">
        <f t="shared" si="28"/>
        <v>#VALUE!</v>
      </c>
      <c r="AA116" s="26" t="e">
        <f t="shared" si="29"/>
        <v>#VALUE!</v>
      </c>
      <c r="AB116" s="26" t="e">
        <f>IF(P116&gt;0,IF(SUM($N$16:N116)&gt;0,'Program 1'!Loan_Amount-SUM($N$16:N116),'Program 1'!Loan_Amount),0)</f>
        <v>#VALUE!</v>
      </c>
      <c r="AC116" s="37" t="e">
        <f>AB116*('Step 2 Program Parameters'!$C$3/12)</f>
        <v>#VALUE!</v>
      </c>
      <c r="AD116" s="26"/>
    </row>
    <row r="117" spans="1:30" x14ac:dyDescent="0.2">
      <c r="A117" s="27" t="str">
        <f>IF(Values_Entered,A116+1,"")</f>
        <v/>
      </c>
      <c r="B117" s="28" t="str">
        <f t="shared" si="30"/>
        <v/>
      </c>
      <c r="C117" s="29" t="str">
        <f t="shared" si="37"/>
        <v/>
      </c>
      <c r="D117" s="29" t="str">
        <f t="shared" si="38"/>
        <v/>
      </c>
      <c r="E117" s="29" t="str">
        <f t="shared" si="31"/>
        <v/>
      </c>
      <c r="F117" s="29" t="str">
        <f t="shared" si="20"/>
        <v/>
      </c>
      <c r="G117" s="29" t="str">
        <f>IF(Pay_Num&lt;&gt;"",IF('Program 1'!Pay_Num&lt;=$J$2,0,Total_Pay-Int),"")</f>
        <v/>
      </c>
      <c r="H117" s="29" t="str">
        <f t="shared" si="39"/>
        <v/>
      </c>
      <c r="I117" s="29" t="str">
        <f t="shared" si="21"/>
        <v/>
      </c>
      <c r="J117" s="30" t="e">
        <f>IF('Program 1'!Beg_Bal&gt;0,E117*($G$3/($G$3+$G$5)),0)</f>
        <v>#VALUE!</v>
      </c>
      <c r="K117" s="30" t="e">
        <f>IF('Program 1'!Beg_Bal&gt;0,E117*($G$5/($G$5+$G$3)),0)</f>
        <v>#VALUE!</v>
      </c>
      <c r="L117" s="30" t="e">
        <f>IF(C117&lt;0,0,IF($M$5&lt;1,($M$5*'Program 1'!C117),$M$5))</f>
        <v>#VALUE!</v>
      </c>
      <c r="M117" s="26"/>
      <c r="N117" s="26"/>
      <c r="O117" s="38">
        <f t="shared" si="32"/>
        <v>0</v>
      </c>
      <c r="P117" s="26" t="e">
        <f t="shared" si="22"/>
        <v>#VALUE!</v>
      </c>
      <c r="Q117" s="26" t="e">
        <f t="shared" si="23"/>
        <v>#VALUE!</v>
      </c>
      <c r="R117" s="31" t="e">
        <f t="shared" si="33"/>
        <v>#VALUE!</v>
      </c>
      <c r="S117" s="31" t="e">
        <f t="shared" si="34"/>
        <v>#VALUE!</v>
      </c>
      <c r="T117" s="31" t="e">
        <f t="shared" si="35"/>
        <v>#VALUE!</v>
      </c>
      <c r="U117" s="31" t="e">
        <f t="shared" si="36"/>
        <v>#VALUE!</v>
      </c>
      <c r="V117" s="26" t="e">
        <f t="shared" si="24"/>
        <v>#VALUE!</v>
      </c>
      <c r="W117" s="26" t="e">
        <f t="shared" si="25"/>
        <v>#VALUE!</v>
      </c>
      <c r="X117" s="26" t="e">
        <f t="shared" si="26"/>
        <v>#VALUE!</v>
      </c>
      <c r="Y117" s="26" t="e">
        <f t="shared" si="27"/>
        <v>#VALUE!</v>
      </c>
      <c r="Z117" s="26" t="e">
        <f t="shared" si="28"/>
        <v>#VALUE!</v>
      </c>
      <c r="AA117" s="26" t="e">
        <f t="shared" si="29"/>
        <v>#VALUE!</v>
      </c>
      <c r="AB117" s="26" t="e">
        <f>IF(P117&gt;0,IF(SUM($N$16:N117)&gt;0,'Program 1'!Loan_Amount-SUM($N$16:N117),'Program 1'!Loan_Amount),0)</f>
        <v>#VALUE!</v>
      </c>
      <c r="AC117" s="37" t="e">
        <f>AB117*('Step 2 Program Parameters'!$C$3/12)</f>
        <v>#VALUE!</v>
      </c>
      <c r="AD117" s="26"/>
    </row>
    <row r="118" spans="1:30" x14ac:dyDescent="0.2">
      <c r="A118" s="27" t="str">
        <f>IF(Values_Entered,A117+1,"")</f>
        <v/>
      </c>
      <c r="B118" s="28" t="str">
        <f t="shared" si="30"/>
        <v/>
      </c>
      <c r="C118" s="29" t="str">
        <f t="shared" si="37"/>
        <v/>
      </c>
      <c r="D118" s="29" t="str">
        <f t="shared" si="38"/>
        <v/>
      </c>
      <c r="E118" s="29" t="str">
        <f t="shared" si="31"/>
        <v/>
      </c>
      <c r="F118" s="29" t="str">
        <f t="shared" si="20"/>
        <v/>
      </c>
      <c r="G118" s="29" t="str">
        <f>IF(Pay_Num&lt;&gt;"",IF('Program 1'!Pay_Num&lt;=$J$2,0,Total_Pay-Int),"")</f>
        <v/>
      </c>
      <c r="H118" s="29" t="str">
        <f t="shared" si="39"/>
        <v/>
      </c>
      <c r="I118" s="29" t="str">
        <f t="shared" si="21"/>
        <v/>
      </c>
      <c r="J118" s="30" t="e">
        <f>IF('Program 1'!Beg_Bal&gt;0,E118*($G$3/($G$3+$G$5)),0)</f>
        <v>#VALUE!</v>
      </c>
      <c r="K118" s="30" t="e">
        <f>IF('Program 1'!Beg_Bal&gt;0,E118*($G$5/($G$5+$G$3)),0)</f>
        <v>#VALUE!</v>
      </c>
      <c r="L118" s="30" t="e">
        <f>IF(C118&lt;0,0,IF($M$5&lt;1,($M$5*'Program 1'!C118),$M$5))</f>
        <v>#VALUE!</v>
      </c>
      <c r="M118" s="26"/>
      <c r="N118" s="26"/>
      <c r="O118" s="38">
        <f t="shared" si="32"/>
        <v>0</v>
      </c>
      <c r="P118" s="26" t="e">
        <f t="shared" si="22"/>
        <v>#VALUE!</v>
      </c>
      <c r="Q118" s="26" t="e">
        <f t="shared" si="23"/>
        <v>#VALUE!</v>
      </c>
      <c r="R118" s="31" t="e">
        <f t="shared" si="33"/>
        <v>#VALUE!</v>
      </c>
      <c r="S118" s="31" t="e">
        <f t="shared" si="34"/>
        <v>#VALUE!</v>
      </c>
      <c r="T118" s="31" t="e">
        <f t="shared" si="35"/>
        <v>#VALUE!</v>
      </c>
      <c r="U118" s="31" t="e">
        <f t="shared" si="36"/>
        <v>#VALUE!</v>
      </c>
      <c r="V118" s="26" t="e">
        <f t="shared" si="24"/>
        <v>#VALUE!</v>
      </c>
      <c r="W118" s="26" t="e">
        <f t="shared" si="25"/>
        <v>#VALUE!</v>
      </c>
      <c r="X118" s="26" t="e">
        <f t="shared" si="26"/>
        <v>#VALUE!</v>
      </c>
      <c r="Y118" s="26" t="e">
        <f t="shared" si="27"/>
        <v>#VALUE!</v>
      </c>
      <c r="Z118" s="26" t="e">
        <f t="shared" si="28"/>
        <v>#VALUE!</v>
      </c>
      <c r="AA118" s="26" t="e">
        <f t="shared" si="29"/>
        <v>#VALUE!</v>
      </c>
      <c r="AB118" s="26" t="e">
        <f>IF(P118&gt;0,IF(SUM($N$16:N118)&gt;0,'Program 1'!Loan_Amount-SUM($N$16:N118),'Program 1'!Loan_Amount),0)</f>
        <v>#VALUE!</v>
      </c>
      <c r="AC118" s="37" t="e">
        <f>AB118*('Step 2 Program Parameters'!$C$3/12)</f>
        <v>#VALUE!</v>
      </c>
      <c r="AD118" s="26"/>
    </row>
    <row r="119" spans="1:30" x14ac:dyDescent="0.2">
      <c r="A119" s="27" t="str">
        <f>IF(Values_Entered,A118+1,"")</f>
        <v/>
      </c>
      <c r="B119" s="28" t="str">
        <f t="shared" si="30"/>
        <v/>
      </c>
      <c r="C119" s="29" t="str">
        <f t="shared" si="37"/>
        <v/>
      </c>
      <c r="D119" s="29" t="str">
        <f t="shared" si="38"/>
        <v/>
      </c>
      <c r="E119" s="29" t="str">
        <f t="shared" si="31"/>
        <v/>
      </c>
      <c r="F119" s="29" t="str">
        <f t="shared" si="20"/>
        <v/>
      </c>
      <c r="G119" s="29" t="str">
        <f>IF(Pay_Num&lt;&gt;"",IF('Program 1'!Pay_Num&lt;=$J$2,0,Total_Pay-Int),"")</f>
        <v/>
      </c>
      <c r="H119" s="29" t="str">
        <f t="shared" si="39"/>
        <v/>
      </c>
      <c r="I119" s="29" t="str">
        <f t="shared" si="21"/>
        <v/>
      </c>
      <c r="J119" s="30" t="e">
        <f>IF('Program 1'!Beg_Bal&gt;0,E119*($G$3/($G$3+$G$5)),0)</f>
        <v>#VALUE!</v>
      </c>
      <c r="K119" s="30" t="e">
        <f>IF('Program 1'!Beg_Bal&gt;0,E119*($G$5/($G$5+$G$3)),0)</f>
        <v>#VALUE!</v>
      </c>
      <c r="L119" s="30" t="e">
        <f>IF(C119&lt;0,0,IF($M$5&lt;1,($M$5*'Program 1'!C119),$M$5))</f>
        <v>#VALUE!</v>
      </c>
      <c r="M119" s="26"/>
      <c r="N119" s="26"/>
      <c r="O119" s="38">
        <f t="shared" si="32"/>
        <v>0</v>
      </c>
      <c r="P119" s="26" t="e">
        <f t="shared" si="22"/>
        <v>#VALUE!</v>
      </c>
      <c r="Q119" s="26" t="e">
        <f t="shared" si="23"/>
        <v>#VALUE!</v>
      </c>
      <c r="R119" s="31" t="e">
        <f t="shared" si="33"/>
        <v>#VALUE!</v>
      </c>
      <c r="S119" s="31" t="e">
        <f t="shared" si="34"/>
        <v>#VALUE!</v>
      </c>
      <c r="T119" s="31" t="e">
        <f t="shared" si="35"/>
        <v>#VALUE!</v>
      </c>
      <c r="U119" s="31" t="e">
        <f t="shared" si="36"/>
        <v>#VALUE!</v>
      </c>
      <c r="V119" s="26" t="e">
        <f t="shared" si="24"/>
        <v>#VALUE!</v>
      </c>
      <c r="W119" s="26" t="e">
        <f t="shared" si="25"/>
        <v>#VALUE!</v>
      </c>
      <c r="X119" s="26" t="e">
        <f t="shared" si="26"/>
        <v>#VALUE!</v>
      </c>
      <c r="Y119" s="26" t="e">
        <f t="shared" si="27"/>
        <v>#VALUE!</v>
      </c>
      <c r="Z119" s="26" t="e">
        <f t="shared" si="28"/>
        <v>#VALUE!</v>
      </c>
      <c r="AA119" s="26" t="e">
        <f t="shared" si="29"/>
        <v>#VALUE!</v>
      </c>
      <c r="AB119" s="26" t="e">
        <f>IF(P119&gt;0,IF(SUM($N$16:N119)&gt;0,'Program 1'!Loan_Amount-SUM($N$16:N119),'Program 1'!Loan_Amount),0)</f>
        <v>#VALUE!</v>
      </c>
      <c r="AC119" s="37" t="e">
        <f>AB119*('Step 2 Program Parameters'!$C$3/12)</f>
        <v>#VALUE!</v>
      </c>
      <c r="AD119" s="26"/>
    </row>
    <row r="120" spans="1:30" x14ac:dyDescent="0.2">
      <c r="A120" s="27" t="str">
        <f>IF(Values_Entered,A119+1,"")</f>
        <v/>
      </c>
      <c r="B120" s="28" t="str">
        <f t="shared" si="30"/>
        <v/>
      </c>
      <c r="C120" s="29" t="str">
        <f t="shared" si="37"/>
        <v/>
      </c>
      <c r="D120" s="29" t="str">
        <f t="shared" si="38"/>
        <v/>
      </c>
      <c r="E120" s="29" t="str">
        <f t="shared" si="31"/>
        <v/>
      </c>
      <c r="F120" s="29" t="str">
        <f t="shared" si="20"/>
        <v/>
      </c>
      <c r="G120" s="29" t="str">
        <f>IF(Pay_Num&lt;&gt;"",IF('Program 1'!Pay_Num&lt;=$J$2,0,Total_Pay-Int),"")</f>
        <v/>
      </c>
      <c r="H120" s="29" t="str">
        <f t="shared" si="39"/>
        <v/>
      </c>
      <c r="I120" s="29" t="str">
        <f t="shared" si="21"/>
        <v/>
      </c>
      <c r="J120" s="30" t="e">
        <f>IF('Program 1'!Beg_Bal&gt;0,E120*($G$3/($G$3+$G$5)),0)</f>
        <v>#VALUE!</v>
      </c>
      <c r="K120" s="30" t="e">
        <f>IF('Program 1'!Beg_Bal&gt;0,E120*($G$5/($G$5+$G$3)),0)</f>
        <v>#VALUE!</v>
      </c>
      <c r="L120" s="30" t="e">
        <f>IF(C120&lt;0,0,IF($M$5&lt;1,($M$5*'Program 1'!C120),$M$5))</f>
        <v>#VALUE!</v>
      </c>
      <c r="M120" s="26"/>
      <c r="N120" s="26"/>
      <c r="O120" s="38">
        <f t="shared" si="32"/>
        <v>0</v>
      </c>
      <c r="P120" s="26" t="e">
        <f t="shared" si="22"/>
        <v>#VALUE!</v>
      </c>
      <c r="Q120" s="26" t="e">
        <f t="shared" si="23"/>
        <v>#VALUE!</v>
      </c>
      <c r="R120" s="31" t="e">
        <f t="shared" si="33"/>
        <v>#VALUE!</v>
      </c>
      <c r="S120" s="31" t="e">
        <f t="shared" si="34"/>
        <v>#VALUE!</v>
      </c>
      <c r="T120" s="31" t="e">
        <f t="shared" si="35"/>
        <v>#VALUE!</v>
      </c>
      <c r="U120" s="31" t="e">
        <f t="shared" si="36"/>
        <v>#VALUE!</v>
      </c>
      <c r="V120" s="26" t="e">
        <f t="shared" si="24"/>
        <v>#VALUE!</v>
      </c>
      <c r="W120" s="26" t="e">
        <f t="shared" si="25"/>
        <v>#VALUE!</v>
      </c>
      <c r="X120" s="26" t="e">
        <f t="shared" si="26"/>
        <v>#VALUE!</v>
      </c>
      <c r="Y120" s="26" t="e">
        <f t="shared" si="27"/>
        <v>#VALUE!</v>
      </c>
      <c r="Z120" s="26" t="e">
        <f t="shared" si="28"/>
        <v>#VALUE!</v>
      </c>
      <c r="AA120" s="26" t="e">
        <f t="shared" si="29"/>
        <v>#VALUE!</v>
      </c>
      <c r="AB120" s="26" t="e">
        <f>IF(P120&gt;0,IF(SUM($N$16:N120)&gt;0,'Program 1'!Loan_Amount-SUM($N$16:N120),'Program 1'!Loan_Amount),0)</f>
        <v>#VALUE!</v>
      </c>
      <c r="AC120" s="37" t="e">
        <f>AB120*('Step 2 Program Parameters'!$C$3/12)</f>
        <v>#VALUE!</v>
      </c>
      <c r="AD120" s="26"/>
    </row>
    <row r="121" spans="1:30" x14ac:dyDescent="0.2">
      <c r="A121" s="27" t="str">
        <f>IF(Values_Entered,A120+1,"")</f>
        <v/>
      </c>
      <c r="B121" s="28" t="str">
        <f t="shared" si="30"/>
        <v/>
      </c>
      <c r="C121" s="29" t="str">
        <f t="shared" si="37"/>
        <v/>
      </c>
      <c r="D121" s="29" t="str">
        <f t="shared" si="38"/>
        <v/>
      </c>
      <c r="E121" s="29" t="str">
        <f t="shared" si="31"/>
        <v/>
      </c>
      <c r="F121" s="29" t="str">
        <f t="shared" si="20"/>
        <v/>
      </c>
      <c r="G121" s="29" t="str">
        <f>IF(Pay_Num&lt;&gt;"",IF('Program 1'!Pay_Num&lt;=$J$2,0,Total_Pay-Int),"")</f>
        <v/>
      </c>
      <c r="H121" s="29" t="str">
        <f t="shared" si="39"/>
        <v/>
      </c>
      <c r="I121" s="29" t="str">
        <f t="shared" si="21"/>
        <v/>
      </c>
      <c r="J121" s="30" t="e">
        <f>IF('Program 1'!Beg_Bal&gt;0,E121*($G$3/($G$3+$G$5)),0)</f>
        <v>#VALUE!</v>
      </c>
      <c r="K121" s="30" t="e">
        <f>IF('Program 1'!Beg_Bal&gt;0,E121*($G$5/($G$5+$G$3)),0)</f>
        <v>#VALUE!</v>
      </c>
      <c r="L121" s="30" t="e">
        <f>IF(C121&lt;0,0,IF($M$5&lt;1,($M$5*'Program 1'!C121),$M$5))</f>
        <v>#VALUE!</v>
      </c>
      <c r="M121" s="26"/>
      <c r="N121" s="26"/>
      <c r="O121" s="38">
        <f t="shared" si="32"/>
        <v>0</v>
      </c>
      <c r="P121" s="26" t="e">
        <f t="shared" si="22"/>
        <v>#VALUE!</v>
      </c>
      <c r="Q121" s="26" t="e">
        <f t="shared" si="23"/>
        <v>#VALUE!</v>
      </c>
      <c r="R121" s="31" t="e">
        <f t="shared" si="33"/>
        <v>#VALUE!</v>
      </c>
      <c r="S121" s="31" t="e">
        <f t="shared" si="34"/>
        <v>#VALUE!</v>
      </c>
      <c r="T121" s="31" t="e">
        <f t="shared" si="35"/>
        <v>#VALUE!</v>
      </c>
      <c r="U121" s="31" t="e">
        <f t="shared" si="36"/>
        <v>#VALUE!</v>
      </c>
      <c r="V121" s="26" t="e">
        <f t="shared" si="24"/>
        <v>#VALUE!</v>
      </c>
      <c r="W121" s="26" t="e">
        <f t="shared" si="25"/>
        <v>#VALUE!</v>
      </c>
      <c r="X121" s="26" t="e">
        <f t="shared" si="26"/>
        <v>#VALUE!</v>
      </c>
      <c r="Y121" s="26" t="e">
        <f t="shared" si="27"/>
        <v>#VALUE!</v>
      </c>
      <c r="Z121" s="26" t="e">
        <f t="shared" si="28"/>
        <v>#VALUE!</v>
      </c>
      <c r="AA121" s="26" t="e">
        <f t="shared" si="29"/>
        <v>#VALUE!</v>
      </c>
      <c r="AB121" s="26" t="e">
        <f>IF(P121&gt;0,IF(SUM($N$16:N121)&gt;0,'Program 1'!Loan_Amount-SUM($N$16:N121),'Program 1'!Loan_Amount),0)</f>
        <v>#VALUE!</v>
      </c>
      <c r="AC121" s="37" t="e">
        <f>AB121*('Step 2 Program Parameters'!$C$3/12)</f>
        <v>#VALUE!</v>
      </c>
      <c r="AD121" s="26"/>
    </row>
    <row r="122" spans="1:30" x14ac:dyDescent="0.2">
      <c r="A122" s="27" t="str">
        <f>IF(Values_Entered,A121+1,"")</f>
        <v/>
      </c>
      <c r="B122" s="28" t="str">
        <f t="shared" si="30"/>
        <v/>
      </c>
      <c r="C122" s="29" t="str">
        <f t="shared" si="37"/>
        <v/>
      </c>
      <c r="D122" s="29" t="str">
        <f t="shared" si="38"/>
        <v/>
      </c>
      <c r="E122" s="29" t="str">
        <f t="shared" si="31"/>
        <v/>
      </c>
      <c r="F122" s="29" t="str">
        <f t="shared" si="20"/>
        <v/>
      </c>
      <c r="G122" s="29" t="str">
        <f>IF(Pay_Num&lt;&gt;"",IF('Program 1'!Pay_Num&lt;=$J$2,0,Total_Pay-Int),"")</f>
        <v/>
      </c>
      <c r="H122" s="29" t="str">
        <f t="shared" si="39"/>
        <v/>
      </c>
      <c r="I122" s="29" t="str">
        <f t="shared" si="21"/>
        <v/>
      </c>
      <c r="J122" s="30" t="e">
        <f>IF('Program 1'!Beg_Bal&gt;0,E122*($G$3/($G$3+$G$5)),0)</f>
        <v>#VALUE!</v>
      </c>
      <c r="K122" s="30" t="e">
        <f>IF('Program 1'!Beg_Bal&gt;0,E122*($G$5/($G$5+$G$3)),0)</f>
        <v>#VALUE!</v>
      </c>
      <c r="L122" s="30" t="e">
        <f>IF(C122&lt;0,0,IF($M$5&lt;1,($M$5*'Program 1'!C122),$M$5))</f>
        <v>#VALUE!</v>
      </c>
      <c r="M122" s="26"/>
      <c r="N122" s="26"/>
      <c r="O122" s="38">
        <f t="shared" si="32"/>
        <v>0</v>
      </c>
      <c r="P122" s="26" t="e">
        <f t="shared" si="22"/>
        <v>#VALUE!</v>
      </c>
      <c r="Q122" s="26" t="e">
        <f t="shared" si="23"/>
        <v>#VALUE!</v>
      </c>
      <c r="R122" s="31" t="e">
        <f t="shared" si="33"/>
        <v>#VALUE!</v>
      </c>
      <c r="S122" s="31" t="e">
        <f t="shared" si="34"/>
        <v>#VALUE!</v>
      </c>
      <c r="T122" s="31" t="e">
        <f t="shared" si="35"/>
        <v>#VALUE!</v>
      </c>
      <c r="U122" s="31" t="e">
        <f t="shared" si="36"/>
        <v>#VALUE!</v>
      </c>
      <c r="V122" s="26" t="e">
        <f t="shared" si="24"/>
        <v>#VALUE!</v>
      </c>
      <c r="W122" s="26" t="e">
        <f t="shared" si="25"/>
        <v>#VALUE!</v>
      </c>
      <c r="X122" s="26" t="e">
        <f t="shared" si="26"/>
        <v>#VALUE!</v>
      </c>
      <c r="Y122" s="26" t="e">
        <f t="shared" si="27"/>
        <v>#VALUE!</v>
      </c>
      <c r="Z122" s="26" t="e">
        <f t="shared" si="28"/>
        <v>#VALUE!</v>
      </c>
      <c r="AA122" s="26" t="e">
        <f t="shared" si="29"/>
        <v>#VALUE!</v>
      </c>
      <c r="AB122" s="26" t="e">
        <f>IF(P122&gt;0,IF(SUM($N$16:N122)&gt;0,'Program 1'!Loan_Amount-SUM($N$16:N122),'Program 1'!Loan_Amount),0)</f>
        <v>#VALUE!</v>
      </c>
      <c r="AC122" s="37" t="e">
        <f>AB122*('Step 2 Program Parameters'!$C$3/12)</f>
        <v>#VALUE!</v>
      </c>
      <c r="AD122" s="26"/>
    </row>
    <row r="123" spans="1:30" x14ac:dyDescent="0.2">
      <c r="A123" s="27" t="str">
        <f>IF(Values_Entered,A122+1,"")</f>
        <v/>
      </c>
      <c r="B123" s="28" t="str">
        <f t="shared" si="30"/>
        <v/>
      </c>
      <c r="C123" s="29" t="str">
        <f t="shared" si="37"/>
        <v/>
      </c>
      <c r="D123" s="29" t="str">
        <f t="shared" si="38"/>
        <v/>
      </c>
      <c r="E123" s="29" t="str">
        <f t="shared" si="31"/>
        <v/>
      </c>
      <c r="F123" s="29" t="str">
        <f t="shared" si="20"/>
        <v/>
      </c>
      <c r="G123" s="29" t="str">
        <f>IF(Pay_Num&lt;&gt;"",IF('Program 1'!Pay_Num&lt;=$J$2,0,Total_Pay-Int),"")</f>
        <v/>
      </c>
      <c r="H123" s="29" t="str">
        <f t="shared" si="39"/>
        <v/>
      </c>
      <c r="I123" s="29" t="str">
        <f t="shared" si="21"/>
        <v/>
      </c>
      <c r="J123" s="30" t="e">
        <f>IF('Program 1'!Beg_Bal&gt;0,E123*($G$3/($G$3+$G$5)),0)</f>
        <v>#VALUE!</v>
      </c>
      <c r="K123" s="30" t="e">
        <f>IF('Program 1'!Beg_Bal&gt;0,E123*($G$5/($G$5+$G$3)),0)</f>
        <v>#VALUE!</v>
      </c>
      <c r="L123" s="30" t="e">
        <f>IF(C123&lt;0,0,IF($M$5&lt;1,($M$5*'Program 1'!C123),$M$5))</f>
        <v>#VALUE!</v>
      </c>
      <c r="M123" s="26"/>
      <c r="N123" s="26"/>
      <c r="O123" s="38">
        <f t="shared" si="32"/>
        <v>0</v>
      </c>
      <c r="P123" s="26" t="e">
        <f t="shared" si="22"/>
        <v>#VALUE!</v>
      </c>
      <c r="Q123" s="26" t="e">
        <f t="shared" si="23"/>
        <v>#VALUE!</v>
      </c>
      <c r="R123" s="31" t="e">
        <f t="shared" si="33"/>
        <v>#VALUE!</v>
      </c>
      <c r="S123" s="31" t="e">
        <f t="shared" si="34"/>
        <v>#VALUE!</v>
      </c>
      <c r="T123" s="31" t="e">
        <f t="shared" si="35"/>
        <v>#VALUE!</v>
      </c>
      <c r="U123" s="31" t="e">
        <f t="shared" si="36"/>
        <v>#VALUE!</v>
      </c>
      <c r="V123" s="26" t="e">
        <f t="shared" si="24"/>
        <v>#VALUE!</v>
      </c>
      <c r="W123" s="26" t="e">
        <f t="shared" si="25"/>
        <v>#VALUE!</v>
      </c>
      <c r="X123" s="26" t="e">
        <f t="shared" si="26"/>
        <v>#VALUE!</v>
      </c>
      <c r="Y123" s="26" t="e">
        <f t="shared" si="27"/>
        <v>#VALUE!</v>
      </c>
      <c r="Z123" s="26" t="e">
        <f t="shared" si="28"/>
        <v>#VALUE!</v>
      </c>
      <c r="AA123" s="26" t="e">
        <f t="shared" si="29"/>
        <v>#VALUE!</v>
      </c>
      <c r="AB123" s="26" t="e">
        <f>IF(P123&gt;0,IF(SUM($N$16:N123)&gt;0,'Program 1'!Loan_Amount-SUM($N$16:N123),'Program 1'!Loan_Amount),0)</f>
        <v>#VALUE!</v>
      </c>
      <c r="AC123" s="37" t="e">
        <f>AB123*('Step 2 Program Parameters'!$C$3/12)</f>
        <v>#VALUE!</v>
      </c>
      <c r="AD123" s="26"/>
    </row>
    <row r="124" spans="1:30" x14ac:dyDescent="0.2">
      <c r="A124" s="27" t="str">
        <f>IF(Values_Entered,A123+1,"")</f>
        <v/>
      </c>
      <c r="B124" s="28" t="str">
        <f t="shared" si="30"/>
        <v/>
      </c>
      <c r="C124" s="29" t="str">
        <f t="shared" si="37"/>
        <v/>
      </c>
      <c r="D124" s="29" t="str">
        <f t="shared" si="38"/>
        <v/>
      </c>
      <c r="E124" s="29" t="str">
        <f t="shared" si="31"/>
        <v/>
      </c>
      <c r="F124" s="29" t="str">
        <f t="shared" si="20"/>
        <v/>
      </c>
      <c r="G124" s="29" t="str">
        <f>IF(Pay_Num&lt;&gt;"",IF('Program 1'!Pay_Num&lt;=$J$2,0,Total_Pay-Int),"")</f>
        <v/>
      </c>
      <c r="H124" s="29" t="str">
        <f t="shared" si="39"/>
        <v/>
      </c>
      <c r="I124" s="29" t="str">
        <f t="shared" si="21"/>
        <v/>
      </c>
      <c r="J124" s="30" t="e">
        <f>IF('Program 1'!Beg_Bal&gt;0,E124*($G$3/($G$3+$G$5)),0)</f>
        <v>#VALUE!</v>
      </c>
      <c r="K124" s="30" t="e">
        <f>IF('Program 1'!Beg_Bal&gt;0,E124*($G$5/($G$5+$G$3)),0)</f>
        <v>#VALUE!</v>
      </c>
      <c r="L124" s="30" t="e">
        <f>IF(C124&lt;0,0,IF($M$5&lt;1,($M$5*'Program 1'!C124),$M$5))</f>
        <v>#VALUE!</v>
      </c>
      <c r="M124" s="26"/>
      <c r="N124" s="26"/>
      <c r="O124" s="38">
        <f t="shared" si="32"/>
        <v>0</v>
      </c>
      <c r="P124" s="26" t="e">
        <f t="shared" si="22"/>
        <v>#VALUE!</v>
      </c>
      <c r="Q124" s="26" t="e">
        <f t="shared" si="23"/>
        <v>#VALUE!</v>
      </c>
      <c r="R124" s="31" t="e">
        <f t="shared" si="33"/>
        <v>#VALUE!</v>
      </c>
      <c r="S124" s="31" t="e">
        <f t="shared" si="34"/>
        <v>#VALUE!</v>
      </c>
      <c r="T124" s="31" t="e">
        <f t="shared" si="35"/>
        <v>#VALUE!</v>
      </c>
      <c r="U124" s="31" t="e">
        <f t="shared" si="36"/>
        <v>#VALUE!</v>
      </c>
      <c r="V124" s="26" t="e">
        <f t="shared" si="24"/>
        <v>#VALUE!</v>
      </c>
      <c r="W124" s="26" t="e">
        <f t="shared" si="25"/>
        <v>#VALUE!</v>
      </c>
      <c r="X124" s="26" t="e">
        <f t="shared" si="26"/>
        <v>#VALUE!</v>
      </c>
      <c r="Y124" s="26" t="e">
        <f t="shared" si="27"/>
        <v>#VALUE!</v>
      </c>
      <c r="Z124" s="26" t="e">
        <f t="shared" si="28"/>
        <v>#VALUE!</v>
      </c>
      <c r="AA124" s="26" t="e">
        <f t="shared" si="29"/>
        <v>#VALUE!</v>
      </c>
      <c r="AB124" s="26" t="e">
        <f>IF(P124&gt;0,IF(SUM($N$16:N124)&gt;0,'Program 1'!Loan_Amount-SUM($N$16:N124),'Program 1'!Loan_Amount),0)</f>
        <v>#VALUE!</v>
      </c>
      <c r="AC124" s="37" t="e">
        <f>AB124*('Step 2 Program Parameters'!$C$3/12)</f>
        <v>#VALUE!</v>
      </c>
      <c r="AD124" s="26"/>
    </row>
    <row r="125" spans="1:30" x14ac:dyDescent="0.2">
      <c r="A125" s="27" t="str">
        <f>IF(Values_Entered,A124+1,"")</f>
        <v/>
      </c>
      <c r="B125" s="28" t="str">
        <f t="shared" si="30"/>
        <v/>
      </c>
      <c r="C125" s="29" t="str">
        <f t="shared" si="37"/>
        <v/>
      </c>
      <c r="D125" s="29" t="str">
        <f t="shared" si="38"/>
        <v/>
      </c>
      <c r="E125" s="29" t="str">
        <f t="shared" si="31"/>
        <v/>
      </c>
      <c r="F125" s="29" t="str">
        <f t="shared" si="20"/>
        <v/>
      </c>
      <c r="G125" s="29" t="str">
        <f>IF(Pay_Num&lt;&gt;"",IF('Program 1'!Pay_Num&lt;=$J$2,0,Total_Pay-Int),"")</f>
        <v/>
      </c>
      <c r="H125" s="29" t="str">
        <f t="shared" si="39"/>
        <v/>
      </c>
      <c r="I125" s="29" t="str">
        <f t="shared" si="21"/>
        <v/>
      </c>
      <c r="J125" s="30" t="e">
        <f>IF('Program 1'!Beg_Bal&gt;0,E125*($G$3/($G$3+$G$5)),0)</f>
        <v>#VALUE!</v>
      </c>
      <c r="K125" s="30" t="e">
        <f>IF('Program 1'!Beg_Bal&gt;0,E125*($G$5/($G$5+$G$3)),0)</f>
        <v>#VALUE!</v>
      </c>
      <c r="L125" s="30" t="e">
        <f>IF(C125&lt;0,0,IF($M$5&lt;1,($M$5*'Program 1'!C125),$M$5))</f>
        <v>#VALUE!</v>
      </c>
      <c r="M125" s="26"/>
      <c r="N125" s="26"/>
      <c r="O125" s="38">
        <f t="shared" si="32"/>
        <v>0</v>
      </c>
      <c r="P125" s="26" t="e">
        <f t="shared" si="22"/>
        <v>#VALUE!</v>
      </c>
      <c r="Q125" s="26" t="e">
        <f t="shared" si="23"/>
        <v>#VALUE!</v>
      </c>
      <c r="R125" s="31" t="e">
        <f t="shared" si="33"/>
        <v>#VALUE!</v>
      </c>
      <c r="S125" s="31" t="e">
        <f t="shared" si="34"/>
        <v>#VALUE!</v>
      </c>
      <c r="T125" s="31" t="e">
        <f t="shared" si="35"/>
        <v>#VALUE!</v>
      </c>
      <c r="U125" s="31" t="e">
        <f t="shared" si="36"/>
        <v>#VALUE!</v>
      </c>
      <c r="V125" s="26" t="e">
        <f t="shared" si="24"/>
        <v>#VALUE!</v>
      </c>
      <c r="W125" s="26" t="e">
        <f t="shared" si="25"/>
        <v>#VALUE!</v>
      </c>
      <c r="X125" s="26" t="e">
        <f t="shared" si="26"/>
        <v>#VALUE!</v>
      </c>
      <c r="Y125" s="26" t="e">
        <f t="shared" si="27"/>
        <v>#VALUE!</v>
      </c>
      <c r="Z125" s="26" t="e">
        <f t="shared" si="28"/>
        <v>#VALUE!</v>
      </c>
      <c r="AA125" s="26" t="e">
        <f t="shared" si="29"/>
        <v>#VALUE!</v>
      </c>
      <c r="AB125" s="26" t="e">
        <f>IF(P125&gt;0,IF(SUM($N$16:N125)&gt;0,'Program 1'!Loan_Amount-SUM($N$16:N125),'Program 1'!Loan_Amount),0)</f>
        <v>#VALUE!</v>
      </c>
      <c r="AC125" s="37" t="e">
        <f>AB125*('Step 2 Program Parameters'!$C$3/12)</f>
        <v>#VALUE!</v>
      </c>
      <c r="AD125" s="26"/>
    </row>
    <row r="126" spans="1:30" x14ac:dyDescent="0.2">
      <c r="A126" s="27" t="str">
        <f>IF(Values_Entered,A125+1,"")</f>
        <v/>
      </c>
      <c r="B126" s="28" t="str">
        <f t="shared" si="30"/>
        <v/>
      </c>
      <c r="C126" s="29" t="str">
        <f t="shared" si="37"/>
        <v/>
      </c>
      <c r="D126" s="29" t="str">
        <f t="shared" si="38"/>
        <v/>
      </c>
      <c r="E126" s="29" t="str">
        <f t="shared" si="31"/>
        <v/>
      </c>
      <c r="F126" s="29" t="str">
        <f t="shared" si="20"/>
        <v/>
      </c>
      <c r="G126" s="29" t="str">
        <f>IF(Pay_Num&lt;&gt;"",IF('Program 1'!Pay_Num&lt;=$J$2,0,Total_Pay-Int),"")</f>
        <v/>
      </c>
      <c r="H126" s="29" t="str">
        <f t="shared" si="39"/>
        <v/>
      </c>
      <c r="I126" s="29" t="str">
        <f t="shared" si="21"/>
        <v/>
      </c>
      <c r="J126" s="30" t="e">
        <f>IF('Program 1'!Beg_Bal&gt;0,E126*($G$3/($G$3+$G$5)),0)</f>
        <v>#VALUE!</v>
      </c>
      <c r="K126" s="30" t="e">
        <f>IF('Program 1'!Beg_Bal&gt;0,E126*($G$5/($G$5+$G$3)),0)</f>
        <v>#VALUE!</v>
      </c>
      <c r="L126" s="30" t="e">
        <f>IF(C126&lt;0,0,IF($M$5&lt;1,($M$5*'Program 1'!C126),$M$5))</f>
        <v>#VALUE!</v>
      </c>
      <c r="M126" s="26"/>
      <c r="N126" s="26"/>
      <c r="O126" s="38">
        <f t="shared" si="32"/>
        <v>0</v>
      </c>
      <c r="P126" s="26" t="e">
        <f t="shared" si="22"/>
        <v>#VALUE!</v>
      </c>
      <c r="Q126" s="26" t="e">
        <f t="shared" si="23"/>
        <v>#VALUE!</v>
      </c>
      <c r="R126" s="31" t="e">
        <f t="shared" si="33"/>
        <v>#VALUE!</v>
      </c>
      <c r="S126" s="31" t="e">
        <f t="shared" si="34"/>
        <v>#VALUE!</v>
      </c>
      <c r="T126" s="31" t="e">
        <f t="shared" si="35"/>
        <v>#VALUE!</v>
      </c>
      <c r="U126" s="31" t="e">
        <f t="shared" si="36"/>
        <v>#VALUE!</v>
      </c>
      <c r="V126" s="26" t="e">
        <f t="shared" si="24"/>
        <v>#VALUE!</v>
      </c>
      <c r="W126" s="26" t="e">
        <f t="shared" si="25"/>
        <v>#VALUE!</v>
      </c>
      <c r="X126" s="26" t="e">
        <f t="shared" si="26"/>
        <v>#VALUE!</v>
      </c>
      <c r="Y126" s="26" t="e">
        <f t="shared" si="27"/>
        <v>#VALUE!</v>
      </c>
      <c r="Z126" s="26" t="e">
        <f t="shared" si="28"/>
        <v>#VALUE!</v>
      </c>
      <c r="AA126" s="26" t="e">
        <f t="shared" si="29"/>
        <v>#VALUE!</v>
      </c>
      <c r="AB126" s="26" t="e">
        <f>IF(P126&gt;0,IF(SUM($N$16:N126)&gt;0,'Program 1'!Loan_Amount-SUM($N$16:N126),'Program 1'!Loan_Amount),0)</f>
        <v>#VALUE!</v>
      </c>
      <c r="AC126" s="37" t="e">
        <f>AB126*('Step 2 Program Parameters'!$C$3/12)</f>
        <v>#VALUE!</v>
      </c>
      <c r="AD126" s="26"/>
    </row>
    <row r="127" spans="1:30" x14ac:dyDescent="0.2">
      <c r="A127" s="27" t="str">
        <f>IF(Values_Entered,A126+1,"")</f>
        <v/>
      </c>
      <c r="B127" s="28" t="str">
        <f t="shared" si="30"/>
        <v/>
      </c>
      <c r="C127" s="29" t="str">
        <f t="shared" si="37"/>
        <v/>
      </c>
      <c r="D127" s="29" t="str">
        <f t="shared" si="38"/>
        <v/>
      </c>
      <c r="E127" s="29" t="str">
        <f t="shared" si="31"/>
        <v/>
      </c>
      <c r="F127" s="29" t="str">
        <f t="shared" si="20"/>
        <v/>
      </c>
      <c r="G127" s="29" t="str">
        <f>IF(Pay_Num&lt;&gt;"",IF('Program 1'!Pay_Num&lt;=$J$2,0,Total_Pay-Int),"")</f>
        <v/>
      </c>
      <c r="H127" s="29" t="str">
        <f t="shared" si="39"/>
        <v/>
      </c>
      <c r="I127" s="29" t="str">
        <f t="shared" si="21"/>
        <v/>
      </c>
      <c r="J127" s="30" t="e">
        <f>IF('Program 1'!Beg_Bal&gt;0,E127*($G$3/($G$3+$G$5)),0)</f>
        <v>#VALUE!</v>
      </c>
      <c r="K127" s="30" t="e">
        <f>IF('Program 1'!Beg_Bal&gt;0,E127*($G$5/($G$5+$G$3)),0)</f>
        <v>#VALUE!</v>
      </c>
      <c r="L127" s="30" t="e">
        <f>IF(C127&lt;0,0,IF($M$5&lt;1,($M$5*'Program 1'!C127),$M$5))</f>
        <v>#VALUE!</v>
      </c>
      <c r="M127" s="26"/>
      <c r="N127" s="26"/>
      <c r="O127" s="38">
        <f t="shared" si="32"/>
        <v>0</v>
      </c>
      <c r="P127" s="26" t="e">
        <f t="shared" si="22"/>
        <v>#VALUE!</v>
      </c>
      <c r="Q127" s="26" t="e">
        <f t="shared" si="23"/>
        <v>#VALUE!</v>
      </c>
      <c r="R127" s="31" t="e">
        <f t="shared" si="33"/>
        <v>#VALUE!</v>
      </c>
      <c r="S127" s="31" t="e">
        <f t="shared" si="34"/>
        <v>#VALUE!</v>
      </c>
      <c r="T127" s="31" t="e">
        <f t="shared" si="35"/>
        <v>#VALUE!</v>
      </c>
      <c r="U127" s="31" t="e">
        <f t="shared" si="36"/>
        <v>#VALUE!</v>
      </c>
      <c r="V127" s="26" t="e">
        <f t="shared" si="24"/>
        <v>#VALUE!</v>
      </c>
      <c r="W127" s="26" t="e">
        <f t="shared" si="25"/>
        <v>#VALUE!</v>
      </c>
      <c r="X127" s="26" t="e">
        <f t="shared" si="26"/>
        <v>#VALUE!</v>
      </c>
      <c r="Y127" s="26" t="e">
        <f t="shared" si="27"/>
        <v>#VALUE!</v>
      </c>
      <c r="Z127" s="26" t="e">
        <f t="shared" si="28"/>
        <v>#VALUE!</v>
      </c>
      <c r="AA127" s="26" t="e">
        <f t="shared" si="29"/>
        <v>#VALUE!</v>
      </c>
      <c r="AB127" s="26" t="e">
        <f>IF(P127&gt;0,IF(SUM($N$16:N127)&gt;0,'Program 1'!Loan_Amount-SUM($N$16:N127),'Program 1'!Loan_Amount),0)</f>
        <v>#VALUE!</v>
      </c>
      <c r="AC127" s="37" t="e">
        <f>AB127*('Step 2 Program Parameters'!$C$3/12)</f>
        <v>#VALUE!</v>
      </c>
      <c r="AD127" s="26"/>
    </row>
    <row r="128" spans="1:30" x14ac:dyDescent="0.2">
      <c r="A128" s="27" t="str">
        <f>IF(Values_Entered,A127+1,"")</f>
        <v/>
      </c>
      <c r="B128" s="28" t="str">
        <f t="shared" si="30"/>
        <v/>
      </c>
      <c r="C128" s="29" t="str">
        <f t="shared" si="37"/>
        <v/>
      </c>
      <c r="D128" s="29" t="str">
        <f t="shared" si="38"/>
        <v/>
      </c>
      <c r="E128" s="29" t="str">
        <f t="shared" si="31"/>
        <v/>
      </c>
      <c r="F128" s="29" t="str">
        <f t="shared" si="20"/>
        <v/>
      </c>
      <c r="G128" s="29" t="str">
        <f>IF(Pay_Num&lt;&gt;"",IF('Program 1'!Pay_Num&lt;=$J$2,0,Total_Pay-Int),"")</f>
        <v/>
      </c>
      <c r="H128" s="29" t="str">
        <f t="shared" si="39"/>
        <v/>
      </c>
      <c r="I128" s="29" t="str">
        <f t="shared" si="21"/>
        <v/>
      </c>
      <c r="J128" s="30" t="e">
        <f>IF('Program 1'!Beg_Bal&gt;0,E128*($G$3/($G$3+$G$5)),0)</f>
        <v>#VALUE!</v>
      </c>
      <c r="K128" s="30" t="e">
        <f>IF('Program 1'!Beg_Bal&gt;0,E128*($G$5/($G$5+$G$3)),0)</f>
        <v>#VALUE!</v>
      </c>
      <c r="L128" s="30" t="e">
        <f>IF(C128&lt;0,0,IF($M$5&lt;1,($M$5*'Program 1'!C128),$M$5))</f>
        <v>#VALUE!</v>
      </c>
      <c r="M128" s="26"/>
      <c r="N128" s="26"/>
      <c r="O128" s="38">
        <f t="shared" si="32"/>
        <v>0</v>
      </c>
      <c r="P128" s="26" t="e">
        <f t="shared" si="22"/>
        <v>#VALUE!</v>
      </c>
      <c r="Q128" s="26" t="e">
        <f t="shared" si="23"/>
        <v>#VALUE!</v>
      </c>
      <c r="R128" s="31" t="e">
        <f t="shared" si="33"/>
        <v>#VALUE!</v>
      </c>
      <c r="S128" s="31" t="e">
        <f t="shared" si="34"/>
        <v>#VALUE!</v>
      </c>
      <c r="T128" s="31" t="e">
        <f t="shared" si="35"/>
        <v>#VALUE!</v>
      </c>
      <c r="U128" s="31" t="e">
        <f t="shared" si="36"/>
        <v>#VALUE!</v>
      </c>
      <c r="V128" s="26" t="e">
        <f t="shared" si="24"/>
        <v>#VALUE!</v>
      </c>
      <c r="W128" s="26" t="e">
        <f t="shared" si="25"/>
        <v>#VALUE!</v>
      </c>
      <c r="X128" s="26" t="e">
        <f t="shared" si="26"/>
        <v>#VALUE!</v>
      </c>
      <c r="Y128" s="26" t="e">
        <f t="shared" si="27"/>
        <v>#VALUE!</v>
      </c>
      <c r="Z128" s="26" t="e">
        <f t="shared" si="28"/>
        <v>#VALUE!</v>
      </c>
      <c r="AA128" s="26" t="e">
        <f t="shared" si="29"/>
        <v>#VALUE!</v>
      </c>
      <c r="AB128" s="26" t="e">
        <f>IF(P128&gt;0,IF(SUM($N$16:N128)&gt;0,'Program 1'!Loan_Amount-SUM($N$16:N128),'Program 1'!Loan_Amount),0)</f>
        <v>#VALUE!</v>
      </c>
      <c r="AC128" s="37" t="e">
        <f>AB128*('Step 2 Program Parameters'!$C$3/12)</f>
        <v>#VALUE!</v>
      </c>
      <c r="AD128" s="26"/>
    </row>
    <row r="129" spans="1:30" x14ac:dyDescent="0.2">
      <c r="A129" s="27" t="str">
        <f>IF(Values_Entered,A128+1,"")</f>
        <v/>
      </c>
      <c r="B129" s="28" t="str">
        <f t="shared" si="30"/>
        <v/>
      </c>
      <c r="C129" s="29" t="str">
        <f t="shared" si="37"/>
        <v/>
      </c>
      <c r="D129" s="29" t="str">
        <f t="shared" si="38"/>
        <v/>
      </c>
      <c r="E129" s="29" t="str">
        <f t="shared" si="31"/>
        <v/>
      </c>
      <c r="F129" s="29" t="str">
        <f t="shared" si="20"/>
        <v/>
      </c>
      <c r="G129" s="29" t="str">
        <f>IF(Pay_Num&lt;&gt;"",IF('Program 1'!Pay_Num&lt;=$J$2,0,Total_Pay-Int),"")</f>
        <v/>
      </c>
      <c r="H129" s="29" t="str">
        <f t="shared" si="39"/>
        <v/>
      </c>
      <c r="I129" s="29" t="str">
        <f t="shared" si="21"/>
        <v/>
      </c>
      <c r="J129" s="30" t="e">
        <f>IF('Program 1'!Beg_Bal&gt;0,E129*($G$3/($G$3+$G$5)),0)</f>
        <v>#VALUE!</v>
      </c>
      <c r="K129" s="30" t="e">
        <f>IF('Program 1'!Beg_Bal&gt;0,E129*($G$5/($G$5+$G$3)),0)</f>
        <v>#VALUE!</v>
      </c>
      <c r="L129" s="30" t="e">
        <f>IF(C129&lt;0,0,IF($M$5&lt;1,($M$5*'Program 1'!C129),$M$5))</f>
        <v>#VALUE!</v>
      </c>
      <c r="M129" s="26"/>
      <c r="N129" s="26"/>
      <c r="O129" s="38">
        <f t="shared" si="32"/>
        <v>0</v>
      </c>
      <c r="P129" s="26" t="e">
        <f t="shared" si="22"/>
        <v>#VALUE!</v>
      </c>
      <c r="Q129" s="26" t="e">
        <f t="shared" si="23"/>
        <v>#VALUE!</v>
      </c>
      <c r="R129" s="31" t="e">
        <f t="shared" si="33"/>
        <v>#VALUE!</v>
      </c>
      <c r="S129" s="31" t="e">
        <f t="shared" si="34"/>
        <v>#VALUE!</v>
      </c>
      <c r="T129" s="31" t="e">
        <f t="shared" si="35"/>
        <v>#VALUE!</v>
      </c>
      <c r="U129" s="31" t="e">
        <f t="shared" si="36"/>
        <v>#VALUE!</v>
      </c>
      <c r="V129" s="26" t="e">
        <f t="shared" si="24"/>
        <v>#VALUE!</v>
      </c>
      <c r="W129" s="26" t="e">
        <f t="shared" si="25"/>
        <v>#VALUE!</v>
      </c>
      <c r="X129" s="26" t="e">
        <f t="shared" si="26"/>
        <v>#VALUE!</v>
      </c>
      <c r="Y129" s="26" t="e">
        <f t="shared" si="27"/>
        <v>#VALUE!</v>
      </c>
      <c r="Z129" s="26" t="e">
        <f t="shared" si="28"/>
        <v>#VALUE!</v>
      </c>
      <c r="AA129" s="26" t="e">
        <f t="shared" si="29"/>
        <v>#VALUE!</v>
      </c>
      <c r="AB129" s="26" t="e">
        <f>IF(P129&gt;0,IF(SUM($N$16:N129)&gt;0,'Program 1'!Loan_Amount-SUM($N$16:N129),'Program 1'!Loan_Amount),0)</f>
        <v>#VALUE!</v>
      </c>
      <c r="AC129" s="37" t="e">
        <f>AB129*('Step 2 Program Parameters'!$C$3/12)</f>
        <v>#VALUE!</v>
      </c>
      <c r="AD129" s="26"/>
    </row>
    <row r="130" spans="1:30" x14ac:dyDescent="0.2">
      <c r="A130" s="27" t="str">
        <f>IF(Values_Entered,A129+1,"")</f>
        <v/>
      </c>
      <c r="B130" s="28" t="str">
        <f t="shared" si="30"/>
        <v/>
      </c>
      <c r="C130" s="29" t="str">
        <f>IF(Pay_Num&lt;&gt;"",I129,"")</f>
        <v/>
      </c>
      <c r="D130" s="29" t="str">
        <f t="shared" si="38"/>
        <v/>
      </c>
      <c r="E130" s="29" t="str">
        <f t="shared" si="31"/>
        <v/>
      </c>
      <c r="F130" s="29" t="str">
        <f t="shared" si="20"/>
        <v/>
      </c>
      <c r="G130" s="29" t="str">
        <f>IF(Pay_Num&lt;&gt;"",IF('Program 1'!Pay_Num&lt;=$J$2,0,Total_Pay-Int),"")</f>
        <v/>
      </c>
      <c r="H130" s="29" t="str">
        <f t="shared" si="39"/>
        <v/>
      </c>
      <c r="I130" s="29" t="str">
        <f t="shared" si="21"/>
        <v/>
      </c>
      <c r="J130" s="30" t="e">
        <f>IF('Program 1'!Beg_Bal&gt;0,E130*($G$3/($G$3+$G$5)),0)</f>
        <v>#VALUE!</v>
      </c>
      <c r="K130" s="30" t="e">
        <f>IF('Program 1'!Beg_Bal&gt;0,E130*($G$5/($G$5+$G$3)),0)</f>
        <v>#VALUE!</v>
      </c>
      <c r="L130" s="30" t="e">
        <f>IF(C130&lt;0,0,IF($M$5&lt;1,($M$5*'Program 1'!C130),$M$5))</f>
        <v>#VALUE!</v>
      </c>
      <c r="M130" s="26"/>
      <c r="N130" s="26"/>
      <c r="O130" s="38">
        <f t="shared" si="32"/>
        <v>0</v>
      </c>
      <c r="P130" s="26" t="e">
        <f t="shared" si="22"/>
        <v>#VALUE!</v>
      </c>
      <c r="Q130" s="26" t="e">
        <f t="shared" si="23"/>
        <v>#VALUE!</v>
      </c>
      <c r="R130" s="31" t="e">
        <f t="shared" si="33"/>
        <v>#VALUE!</v>
      </c>
      <c r="S130" s="31" t="e">
        <f t="shared" si="34"/>
        <v>#VALUE!</v>
      </c>
      <c r="T130" s="31" t="e">
        <f t="shared" si="35"/>
        <v>#VALUE!</v>
      </c>
      <c r="U130" s="31" t="e">
        <f t="shared" si="36"/>
        <v>#VALUE!</v>
      </c>
      <c r="V130" s="26" t="e">
        <f t="shared" si="24"/>
        <v>#VALUE!</v>
      </c>
      <c r="W130" s="26" t="e">
        <f t="shared" si="25"/>
        <v>#VALUE!</v>
      </c>
      <c r="X130" s="26" t="e">
        <f t="shared" si="26"/>
        <v>#VALUE!</v>
      </c>
      <c r="Y130" s="26" t="e">
        <f t="shared" si="27"/>
        <v>#VALUE!</v>
      </c>
      <c r="Z130" s="26" t="e">
        <f t="shared" si="28"/>
        <v>#VALUE!</v>
      </c>
      <c r="AA130" s="26" t="e">
        <f t="shared" si="29"/>
        <v>#VALUE!</v>
      </c>
      <c r="AB130" s="26" t="e">
        <f>IF(P130&gt;0,IF(SUM($N$16:N130)&gt;0,'Program 1'!Loan_Amount-SUM($N$16:N130),'Program 1'!Loan_Amount),0)</f>
        <v>#VALUE!</v>
      </c>
      <c r="AC130" s="37" t="e">
        <f>AB130*('Step 2 Program Parameters'!$C$3/12)</f>
        <v>#VALUE!</v>
      </c>
      <c r="AD130" s="26"/>
    </row>
    <row r="131" spans="1:30" x14ac:dyDescent="0.2">
      <c r="A131" s="27" t="str">
        <f>IF(Values_Entered,A130+1,"")</f>
        <v/>
      </c>
      <c r="B131" s="28" t="str">
        <f t="shared" si="30"/>
        <v/>
      </c>
      <c r="C131" s="29" t="str">
        <f t="shared" si="37"/>
        <v/>
      </c>
      <c r="D131" s="29" t="str">
        <f t="shared" si="38"/>
        <v/>
      </c>
      <c r="E131" s="29" t="str">
        <f t="shared" si="31"/>
        <v/>
      </c>
      <c r="F131" s="29" t="str">
        <f t="shared" si="20"/>
        <v/>
      </c>
      <c r="G131" s="29" t="str">
        <f>IF(Pay_Num&lt;&gt;"",IF('Program 1'!Pay_Num&lt;=$J$2,0,Total_Pay-Int),"")</f>
        <v/>
      </c>
      <c r="H131" s="29" t="str">
        <f t="shared" si="39"/>
        <v/>
      </c>
      <c r="I131" s="29" t="str">
        <f t="shared" si="21"/>
        <v/>
      </c>
      <c r="J131" s="30" t="e">
        <f>IF('Program 1'!Beg_Bal&gt;0,E131*($G$3/($G$3+$G$5)),0)</f>
        <v>#VALUE!</v>
      </c>
      <c r="K131" s="30" t="e">
        <f>IF('Program 1'!Beg_Bal&gt;0,E131*($G$5/($G$5+$G$3)),0)</f>
        <v>#VALUE!</v>
      </c>
      <c r="L131" s="30" t="e">
        <f>IF(C131&lt;0,0,IF($M$5&lt;1,($M$5*'Program 1'!C131),$M$5))</f>
        <v>#VALUE!</v>
      </c>
      <c r="M131" s="26"/>
      <c r="N131" s="26"/>
      <c r="O131" s="38">
        <f t="shared" si="32"/>
        <v>0</v>
      </c>
      <c r="P131" s="26" t="e">
        <f t="shared" si="22"/>
        <v>#VALUE!</v>
      </c>
      <c r="Q131" s="26" t="e">
        <f t="shared" si="23"/>
        <v>#VALUE!</v>
      </c>
      <c r="R131" s="31" t="e">
        <f t="shared" si="33"/>
        <v>#VALUE!</v>
      </c>
      <c r="S131" s="31" t="e">
        <f t="shared" si="34"/>
        <v>#VALUE!</v>
      </c>
      <c r="T131" s="31" t="e">
        <f t="shared" si="35"/>
        <v>#VALUE!</v>
      </c>
      <c r="U131" s="31" t="e">
        <f t="shared" si="36"/>
        <v>#VALUE!</v>
      </c>
      <c r="V131" s="26" t="e">
        <f t="shared" si="24"/>
        <v>#VALUE!</v>
      </c>
      <c r="W131" s="26" t="e">
        <f t="shared" si="25"/>
        <v>#VALUE!</v>
      </c>
      <c r="X131" s="26" t="e">
        <f t="shared" si="26"/>
        <v>#VALUE!</v>
      </c>
      <c r="Y131" s="26" t="e">
        <f t="shared" si="27"/>
        <v>#VALUE!</v>
      </c>
      <c r="Z131" s="26" t="e">
        <f t="shared" si="28"/>
        <v>#VALUE!</v>
      </c>
      <c r="AA131" s="26" t="e">
        <f t="shared" si="29"/>
        <v>#VALUE!</v>
      </c>
      <c r="AB131" s="26" t="e">
        <f>IF(P131&gt;0,IF(SUM($N$16:N131)&gt;0,'Program 1'!Loan_Amount-SUM($N$16:N131),'Program 1'!Loan_Amount),0)</f>
        <v>#VALUE!</v>
      </c>
      <c r="AC131" s="37" t="e">
        <f>AB131*('Step 2 Program Parameters'!$C$3/12)</f>
        <v>#VALUE!</v>
      </c>
      <c r="AD131" s="26"/>
    </row>
    <row r="132" spans="1:30" x14ac:dyDescent="0.2">
      <c r="A132" s="27" t="str">
        <f>IF(Values_Entered,A131+1,"")</f>
        <v/>
      </c>
      <c r="B132" s="28" t="str">
        <f t="shared" si="30"/>
        <v/>
      </c>
      <c r="C132" s="29" t="str">
        <f t="shared" si="37"/>
        <v/>
      </c>
      <c r="D132" s="29" t="str">
        <f t="shared" si="38"/>
        <v/>
      </c>
      <c r="E132" s="29" t="str">
        <f t="shared" si="31"/>
        <v/>
      </c>
      <c r="F132" s="29" t="str">
        <f t="shared" si="20"/>
        <v/>
      </c>
      <c r="G132" s="29" t="str">
        <f>IF(Pay_Num&lt;&gt;"",IF('Program 1'!Pay_Num&lt;=$J$2,0,Total_Pay-Int),"")</f>
        <v/>
      </c>
      <c r="H132" s="29" t="str">
        <f t="shared" si="39"/>
        <v/>
      </c>
      <c r="I132" s="29" t="str">
        <f t="shared" si="21"/>
        <v/>
      </c>
      <c r="J132" s="30" t="e">
        <f>IF('Program 1'!Beg_Bal&gt;0,E132*($G$3/($G$3+$G$5)),0)</f>
        <v>#VALUE!</v>
      </c>
      <c r="K132" s="30" t="e">
        <f>IF('Program 1'!Beg_Bal&gt;0,E132*($G$5/($G$5+$G$3)),0)</f>
        <v>#VALUE!</v>
      </c>
      <c r="L132" s="30" t="e">
        <f>IF(C132&lt;0,0,IF($M$5&lt;1,($M$5*'Program 1'!C132),$M$5))</f>
        <v>#VALUE!</v>
      </c>
      <c r="M132" s="26"/>
      <c r="N132" s="26"/>
      <c r="O132" s="38">
        <f t="shared" si="32"/>
        <v>0</v>
      </c>
      <c r="P132" s="26" t="e">
        <f t="shared" si="22"/>
        <v>#VALUE!</v>
      </c>
      <c r="Q132" s="26" t="e">
        <f t="shared" si="23"/>
        <v>#VALUE!</v>
      </c>
      <c r="R132" s="31" t="e">
        <f t="shared" si="33"/>
        <v>#VALUE!</v>
      </c>
      <c r="S132" s="31" t="e">
        <f t="shared" si="34"/>
        <v>#VALUE!</v>
      </c>
      <c r="T132" s="31" t="e">
        <f t="shared" si="35"/>
        <v>#VALUE!</v>
      </c>
      <c r="U132" s="31" t="e">
        <f t="shared" si="36"/>
        <v>#VALUE!</v>
      </c>
      <c r="V132" s="26" t="e">
        <f t="shared" si="24"/>
        <v>#VALUE!</v>
      </c>
      <c r="W132" s="26" t="e">
        <f t="shared" si="25"/>
        <v>#VALUE!</v>
      </c>
      <c r="X132" s="26" t="e">
        <f t="shared" si="26"/>
        <v>#VALUE!</v>
      </c>
      <c r="Y132" s="26" t="e">
        <f t="shared" si="27"/>
        <v>#VALUE!</v>
      </c>
      <c r="Z132" s="26" t="e">
        <f t="shared" si="28"/>
        <v>#VALUE!</v>
      </c>
      <c r="AA132" s="26" t="e">
        <f t="shared" si="29"/>
        <v>#VALUE!</v>
      </c>
      <c r="AB132" s="26" t="e">
        <f>IF(P132&gt;0,IF(SUM($N$16:N132)&gt;0,'Program 1'!Loan_Amount-SUM($N$16:N132),'Program 1'!Loan_Amount),0)</f>
        <v>#VALUE!</v>
      </c>
      <c r="AC132" s="37" t="e">
        <f>AB132*('Step 2 Program Parameters'!$C$3/12)</f>
        <v>#VALUE!</v>
      </c>
      <c r="AD132" s="26"/>
    </row>
    <row r="133" spans="1:30" x14ac:dyDescent="0.2">
      <c r="A133" s="27" t="str">
        <f>IF(Values_Entered,A132+1,"")</f>
        <v/>
      </c>
      <c r="B133" s="28" t="str">
        <f t="shared" si="30"/>
        <v/>
      </c>
      <c r="C133" s="29" t="str">
        <f t="shared" si="37"/>
        <v/>
      </c>
      <c r="D133" s="29" t="str">
        <f t="shared" si="38"/>
        <v/>
      </c>
      <c r="E133" s="29" t="str">
        <f t="shared" si="31"/>
        <v/>
      </c>
      <c r="F133" s="29" t="str">
        <f t="shared" si="20"/>
        <v/>
      </c>
      <c r="G133" s="29" t="str">
        <f>IF(Pay_Num&lt;&gt;"",IF('Program 1'!Pay_Num&lt;=$J$2,0,Total_Pay-Int),"")</f>
        <v/>
      </c>
      <c r="H133" s="29" t="str">
        <f t="shared" si="39"/>
        <v/>
      </c>
      <c r="I133" s="29" t="str">
        <f t="shared" si="21"/>
        <v/>
      </c>
      <c r="J133" s="30" t="e">
        <f>IF('Program 1'!Beg_Bal&gt;0,E133*($G$3/($G$3+$G$5)),0)</f>
        <v>#VALUE!</v>
      </c>
      <c r="K133" s="30" t="e">
        <f>IF('Program 1'!Beg_Bal&gt;0,E133*($G$5/($G$5+$G$3)),0)</f>
        <v>#VALUE!</v>
      </c>
      <c r="L133" s="30" t="e">
        <f>IF(C133&lt;0,0,IF($M$5&lt;1,($M$5*'Program 1'!C133),$M$5))</f>
        <v>#VALUE!</v>
      </c>
      <c r="M133" s="26"/>
      <c r="N133" s="26"/>
      <c r="O133" s="38">
        <f t="shared" si="32"/>
        <v>0</v>
      </c>
      <c r="P133" s="26" t="e">
        <f t="shared" si="22"/>
        <v>#VALUE!</v>
      </c>
      <c r="Q133" s="26" t="e">
        <f t="shared" si="23"/>
        <v>#VALUE!</v>
      </c>
      <c r="R133" s="31" t="e">
        <f t="shared" si="33"/>
        <v>#VALUE!</v>
      </c>
      <c r="S133" s="31" t="e">
        <f t="shared" si="34"/>
        <v>#VALUE!</v>
      </c>
      <c r="T133" s="31" t="e">
        <f t="shared" si="35"/>
        <v>#VALUE!</v>
      </c>
      <c r="U133" s="31" t="e">
        <f t="shared" si="36"/>
        <v>#VALUE!</v>
      </c>
      <c r="V133" s="26" t="e">
        <f t="shared" si="24"/>
        <v>#VALUE!</v>
      </c>
      <c r="W133" s="26" t="e">
        <f t="shared" si="25"/>
        <v>#VALUE!</v>
      </c>
      <c r="X133" s="26" t="e">
        <f t="shared" si="26"/>
        <v>#VALUE!</v>
      </c>
      <c r="Y133" s="26" t="e">
        <f t="shared" si="27"/>
        <v>#VALUE!</v>
      </c>
      <c r="Z133" s="26" t="e">
        <f t="shared" si="28"/>
        <v>#VALUE!</v>
      </c>
      <c r="AA133" s="26" t="e">
        <f t="shared" si="29"/>
        <v>#VALUE!</v>
      </c>
      <c r="AB133" s="26" t="e">
        <f>IF(P133&gt;0,IF(SUM($N$16:N133)&gt;0,'Program 1'!Loan_Amount-SUM($N$16:N133),'Program 1'!Loan_Amount),0)</f>
        <v>#VALUE!</v>
      </c>
      <c r="AC133" s="37" t="e">
        <f>AB133*('Step 2 Program Parameters'!$C$3/12)</f>
        <v>#VALUE!</v>
      </c>
      <c r="AD133" s="26"/>
    </row>
    <row r="134" spans="1:30" x14ac:dyDescent="0.2">
      <c r="A134" s="27" t="str">
        <f>IF(Values_Entered,A133+1,"")</f>
        <v/>
      </c>
      <c r="B134" s="28" t="str">
        <f t="shared" si="30"/>
        <v/>
      </c>
      <c r="C134" s="29" t="str">
        <f t="shared" si="37"/>
        <v/>
      </c>
      <c r="D134" s="29" t="str">
        <f t="shared" si="38"/>
        <v/>
      </c>
      <c r="E134" s="29" t="str">
        <f t="shared" si="31"/>
        <v/>
      </c>
      <c r="F134" s="29" t="str">
        <f t="shared" si="20"/>
        <v/>
      </c>
      <c r="G134" s="29" t="str">
        <f>IF(Pay_Num&lt;&gt;"",IF('Program 1'!Pay_Num&lt;=$J$2,0,Total_Pay-Int),"")</f>
        <v/>
      </c>
      <c r="H134" s="29" t="str">
        <f t="shared" si="39"/>
        <v/>
      </c>
      <c r="I134" s="29" t="str">
        <f t="shared" si="21"/>
        <v/>
      </c>
      <c r="J134" s="30" t="e">
        <f>IF('Program 1'!Beg_Bal&gt;0,E134*($G$3/($G$3+$G$5)),0)</f>
        <v>#VALUE!</v>
      </c>
      <c r="K134" s="30" t="e">
        <f>IF('Program 1'!Beg_Bal&gt;0,E134*($G$5/($G$5+$G$3)),0)</f>
        <v>#VALUE!</v>
      </c>
      <c r="L134" s="30" t="e">
        <f>IF(C134&lt;0,0,IF($M$5&lt;1,($M$5*'Program 1'!C134),$M$5))</f>
        <v>#VALUE!</v>
      </c>
      <c r="M134" s="26"/>
      <c r="N134" s="26"/>
      <c r="O134" s="38">
        <f t="shared" si="32"/>
        <v>0</v>
      </c>
      <c r="P134" s="26" t="e">
        <f t="shared" si="22"/>
        <v>#VALUE!</v>
      </c>
      <c r="Q134" s="26" t="e">
        <f t="shared" si="23"/>
        <v>#VALUE!</v>
      </c>
      <c r="R134" s="31" t="e">
        <f t="shared" si="33"/>
        <v>#VALUE!</v>
      </c>
      <c r="S134" s="31" t="e">
        <f t="shared" si="34"/>
        <v>#VALUE!</v>
      </c>
      <c r="T134" s="31" t="e">
        <f t="shared" si="35"/>
        <v>#VALUE!</v>
      </c>
      <c r="U134" s="31" t="e">
        <f t="shared" si="36"/>
        <v>#VALUE!</v>
      </c>
      <c r="V134" s="26" t="e">
        <f t="shared" si="24"/>
        <v>#VALUE!</v>
      </c>
      <c r="W134" s="26" t="e">
        <f t="shared" si="25"/>
        <v>#VALUE!</v>
      </c>
      <c r="X134" s="26" t="e">
        <f t="shared" si="26"/>
        <v>#VALUE!</v>
      </c>
      <c r="Y134" s="26" t="e">
        <f t="shared" si="27"/>
        <v>#VALUE!</v>
      </c>
      <c r="Z134" s="26" t="e">
        <f t="shared" si="28"/>
        <v>#VALUE!</v>
      </c>
      <c r="AA134" s="26" t="e">
        <f t="shared" si="29"/>
        <v>#VALUE!</v>
      </c>
      <c r="AB134" s="26" t="e">
        <f>IF(P134&gt;0,IF(SUM($N$16:N134)&gt;0,'Program 1'!Loan_Amount-SUM($N$16:N134),'Program 1'!Loan_Amount),0)</f>
        <v>#VALUE!</v>
      </c>
      <c r="AC134" s="37" t="e">
        <f>AB134*('Step 2 Program Parameters'!$C$3/12)</f>
        <v>#VALUE!</v>
      </c>
      <c r="AD134" s="26"/>
    </row>
    <row r="135" spans="1:30" x14ac:dyDescent="0.2">
      <c r="A135" s="27" t="str">
        <f>IF(Values_Entered,A134+1,"")</f>
        <v/>
      </c>
      <c r="B135" s="28" t="str">
        <f t="shared" si="30"/>
        <v/>
      </c>
      <c r="C135" s="29" t="str">
        <f t="shared" si="37"/>
        <v/>
      </c>
      <c r="D135" s="29" t="str">
        <f t="shared" si="38"/>
        <v/>
      </c>
      <c r="E135" s="29" t="str">
        <f t="shared" si="31"/>
        <v/>
      </c>
      <c r="F135" s="29" t="str">
        <f t="shared" si="20"/>
        <v/>
      </c>
      <c r="G135" s="29" t="str">
        <f>IF(Pay_Num&lt;&gt;"",IF('Program 1'!Pay_Num&lt;=$J$2,0,Total_Pay-Int),"")</f>
        <v/>
      </c>
      <c r="H135" s="29" t="str">
        <f t="shared" si="39"/>
        <v/>
      </c>
      <c r="I135" s="29" t="str">
        <f t="shared" si="21"/>
        <v/>
      </c>
      <c r="J135" s="30" t="e">
        <f>IF('Program 1'!Beg_Bal&gt;0,E135*($G$3/($G$3+$G$5)),0)</f>
        <v>#VALUE!</v>
      </c>
      <c r="K135" s="30" t="e">
        <f>IF('Program 1'!Beg_Bal&gt;0,E135*($G$5/($G$5+$G$3)),0)</f>
        <v>#VALUE!</v>
      </c>
      <c r="L135" s="30" t="e">
        <f>IF(C135&lt;0,0,IF($M$5&lt;1,($M$5*'Program 1'!C135),$M$5))</f>
        <v>#VALUE!</v>
      </c>
      <c r="M135" s="26"/>
      <c r="N135" s="26"/>
      <c r="O135" s="38">
        <f t="shared" si="32"/>
        <v>0</v>
      </c>
      <c r="P135" s="26" t="e">
        <f t="shared" si="22"/>
        <v>#VALUE!</v>
      </c>
      <c r="Q135" s="26" t="e">
        <f t="shared" si="23"/>
        <v>#VALUE!</v>
      </c>
      <c r="R135" s="31" t="e">
        <f t="shared" si="33"/>
        <v>#VALUE!</v>
      </c>
      <c r="S135" s="31" t="e">
        <f t="shared" si="34"/>
        <v>#VALUE!</v>
      </c>
      <c r="T135" s="31" t="e">
        <f t="shared" si="35"/>
        <v>#VALUE!</v>
      </c>
      <c r="U135" s="31" t="e">
        <f t="shared" si="36"/>
        <v>#VALUE!</v>
      </c>
      <c r="V135" s="26" t="e">
        <f t="shared" si="24"/>
        <v>#VALUE!</v>
      </c>
      <c r="W135" s="26" t="e">
        <f t="shared" si="25"/>
        <v>#VALUE!</v>
      </c>
      <c r="X135" s="26" t="e">
        <f t="shared" si="26"/>
        <v>#VALUE!</v>
      </c>
      <c r="Y135" s="26" t="e">
        <f t="shared" si="27"/>
        <v>#VALUE!</v>
      </c>
      <c r="Z135" s="26" t="e">
        <f t="shared" si="28"/>
        <v>#VALUE!</v>
      </c>
      <c r="AA135" s="26" t="e">
        <f t="shared" si="29"/>
        <v>#VALUE!</v>
      </c>
      <c r="AB135" s="26" t="e">
        <f>IF(P135&gt;0,IF(SUM($N$16:N135)&gt;0,'Program 1'!Loan_Amount-SUM($N$16:N135),'Program 1'!Loan_Amount),0)</f>
        <v>#VALUE!</v>
      </c>
      <c r="AC135" s="37" t="e">
        <f>AB135*('Step 2 Program Parameters'!$C$3/12)</f>
        <v>#VALUE!</v>
      </c>
      <c r="AD135" s="26"/>
    </row>
    <row r="136" spans="1:30" x14ac:dyDescent="0.2">
      <c r="A136" s="27" t="str">
        <f>IF(Values_Entered,A135+1,"")</f>
        <v/>
      </c>
      <c r="B136" s="28" t="str">
        <f t="shared" si="30"/>
        <v/>
      </c>
      <c r="C136" s="29" t="str">
        <f t="shared" si="37"/>
        <v/>
      </c>
      <c r="D136" s="29" t="str">
        <f t="shared" si="38"/>
        <v/>
      </c>
      <c r="E136" s="29" t="str">
        <f t="shared" si="31"/>
        <v/>
      </c>
      <c r="F136" s="29" t="str">
        <f t="shared" si="20"/>
        <v/>
      </c>
      <c r="G136" s="29" t="str">
        <f>IF(Pay_Num&lt;&gt;"",IF('Program 1'!Pay_Num&lt;=$J$2,0,Total_Pay-Int),"")</f>
        <v/>
      </c>
      <c r="H136" s="29" t="str">
        <f t="shared" si="39"/>
        <v/>
      </c>
      <c r="I136" s="29" t="str">
        <f t="shared" si="21"/>
        <v/>
      </c>
      <c r="J136" s="30" t="e">
        <f>IF('Program 1'!Beg_Bal&gt;0,E136*($G$3/($G$3+$G$5)),0)</f>
        <v>#VALUE!</v>
      </c>
      <c r="K136" s="30" t="e">
        <f>IF('Program 1'!Beg_Bal&gt;0,E136*($G$5/($G$5+$G$3)),0)</f>
        <v>#VALUE!</v>
      </c>
      <c r="L136" s="30" t="e">
        <f>IF(C136&lt;0,0,IF($M$5&lt;1,($M$5*'Program 1'!C136),$M$5))</f>
        <v>#VALUE!</v>
      </c>
      <c r="M136" s="26"/>
      <c r="N136" s="26"/>
      <c r="O136" s="38">
        <f t="shared" si="32"/>
        <v>0</v>
      </c>
      <c r="P136" s="26" t="e">
        <f t="shared" si="22"/>
        <v>#VALUE!</v>
      </c>
      <c r="Q136" s="26" t="e">
        <f t="shared" si="23"/>
        <v>#VALUE!</v>
      </c>
      <c r="R136" s="31" t="e">
        <f t="shared" si="33"/>
        <v>#VALUE!</v>
      </c>
      <c r="S136" s="31" t="e">
        <f t="shared" si="34"/>
        <v>#VALUE!</v>
      </c>
      <c r="T136" s="31" t="e">
        <f t="shared" si="35"/>
        <v>#VALUE!</v>
      </c>
      <c r="U136" s="31" t="e">
        <f t="shared" si="36"/>
        <v>#VALUE!</v>
      </c>
      <c r="V136" s="26" t="e">
        <f t="shared" si="24"/>
        <v>#VALUE!</v>
      </c>
      <c r="W136" s="26" t="e">
        <f t="shared" si="25"/>
        <v>#VALUE!</v>
      </c>
      <c r="X136" s="26" t="e">
        <f t="shared" si="26"/>
        <v>#VALUE!</v>
      </c>
      <c r="Y136" s="26" t="e">
        <f t="shared" si="27"/>
        <v>#VALUE!</v>
      </c>
      <c r="Z136" s="26" t="e">
        <f t="shared" si="28"/>
        <v>#VALUE!</v>
      </c>
      <c r="AA136" s="26" t="e">
        <f t="shared" si="29"/>
        <v>#VALUE!</v>
      </c>
      <c r="AB136" s="26" t="e">
        <f>IF(P136&gt;0,IF(SUM($N$16:N136)&gt;0,'Program 1'!Loan_Amount-SUM($N$16:N136),'Program 1'!Loan_Amount),0)</f>
        <v>#VALUE!</v>
      </c>
      <c r="AC136" s="37" t="e">
        <f>AB136*('Step 2 Program Parameters'!$C$3/12)</f>
        <v>#VALUE!</v>
      </c>
      <c r="AD136" s="26"/>
    </row>
    <row r="137" spans="1:30" x14ac:dyDescent="0.2">
      <c r="A137" s="27" t="str">
        <f>IF(Values_Entered,A136+1,"")</f>
        <v/>
      </c>
      <c r="B137" s="28" t="str">
        <f t="shared" si="30"/>
        <v/>
      </c>
      <c r="C137" s="29" t="str">
        <f t="shared" si="37"/>
        <v/>
      </c>
      <c r="D137" s="29" t="str">
        <f t="shared" si="38"/>
        <v/>
      </c>
      <c r="E137" s="29" t="str">
        <f t="shared" si="31"/>
        <v/>
      </c>
      <c r="F137" s="29" t="str">
        <f t="shared" si="20"/>
        <v/>
      </c>
      <c r="G137" s="29" t="str">
        <f>IF(Pay_Num&lt;&gt;"",IF('Program 1'!Pay_Num&lt;=$J$2,0,Total_Pay-Int),"")</f>
        <v/>
      </c>
      <c r="H137" s="29" t="str">
        <f t="shared" si="39"/>
        <v/>
      </c>
      <c r="I137" s="29" t="str">
        <f t="shared" si="21"/>
        <v/>
      </c>
      <c r="J137" s="30" t="e">
        <f>IF('Program 1'!Beg_Bal&gt;0,E137*($G$3/($G$3+$G$5)),0)</f>
        <v>#VALUE!</v>
      </c>
      <c r="K137" s="30" t="e">
        <f>IF('Program 1'!Beg_Bal&gt;0,E137*($G$5/($G$5+$G$3)),0)</f>
        <v>#VALUE!</v>
      </c>
      <c r="L137" s="30" t="e">
        <f>IF(C137&lt;0,0,IF($M$5&lt;1,($M$5*'Program 1'!C137),$M$5))</f>
        <v>#VALUE!</v>
      </c>
      <c r="M137" s="26"/>
      <c r="N137" s="26"/>
      <c r="O137" s="38">
        <f t="shared" si="32"/>
        <v>0</v>
      </c>
      <c r="P137" s="26" t="e">
        <f t="shared" si="22"/>
        <v>#VALUE!</v>
      </c>
      <c r="Q137" s="26" t="e">
        <f t="shared" si="23"/>
        <v>#VALUE!</v>
      </c>
      <c r="R137" s="31" t="e">
        <f t="shared" si="33"/>
        <v>#VALUE!</v>
      </c>
      <c r="S137" s="31" t="e">
        <f t="shared" si="34"/>
        <v>#VALUE!</v>
      </c>
      <c r="T137" s="31" t="e">
        <f t="shared" si="35"/>
        <v>#VALUE!</v>
      </c>
      <c r="U137" s="31" t="e">
        <f t="shared" si="36"/>
        <v>#VALUE!</v>
      </c>
      <c r="V137" s="26" t="e">
        <f t="shared" si="24"/>
        <v>#VALUE!</v>
      </c>
      <c r="W137" s="26" t="e">
        <f t="shared" si="25"/>
        <v>#VALUE!</v>
      </c>
      <c r="X137" s="26" t="e">
        <f t="shared" si="26"/>
        <v>#VALUE!</v>
      </c>
      <c r="Y137" s="26" t="e">
        <f t="shared" si="27"/>
        <v>#VALUE!</v>
      </c>
      <c r="Z137" s="26" t="e">
        <f t="shared" si="28"/>
        <v>#VALUE!</v>
      </c>
      <c r="AA137" s="26" t="e">
        <f t="shared" si="29"/>
        <v>#VALUE!</v>
      </c>
      <c r="AB137" s="26" t="e">
        <f>IF(P137&gt;0,IF(SUM($N$16:N137)&gt;0,'Program 1'!Loan_Amount-SUM($N$16:N137),'Program 1'!Loan_Amount),0)</f>
        <v>#VALUE!</v>
      </c>
      <c r="AC137" s="37" t="e">
        <f>AB137*('Step 2 Program Parameters'!$C$3/12)</f>
        <v>#VALUE!</v>
      </c>
      <c r="AD137" s="26"/>
    </row>
    <row r="138" spans="1:30" x14ac:dyDescent="0.2">
      <c r="A138" s="27" t="str">
        <f>IF(Values_Entered,A137+1,"")</f>
        <v/>
      </c>
      <c r="B138" s="28" t="str">
        <f t="shared" si="30"/>
        <v/>
      </c>
      <c r="C138" s="29" t="str">
        <f t="shared" si="37"/>
        <v/>
      </c>
      <c r="D138" s="29" t="str">
        <f t="shared" si="38"/>
        <v/>
      </c>
      <c r="E138" s="29" t="str">
        <f t="shared" si="31"/>
        <v/>
      </c>
      <c r="F138" s="29" t="str">
        <f t="shared" si="20"/>
        <v/>
      </c>
      <c r="G138" s="29" t="str">
        <f>IF(Pay_Num&lt;&gt;"",IF('Program 1'!Pay_Num&lt;=$J$2,0,Total_Pay-Int),"")</f>
        <v/>
      </c>
      <c r="H138" s="29" t="str">
        <f t="shared" si="39"/>
        <v/>
      </c>
      <c r="I138" s="29" t="str">
        <f t="shared" si="21"/>
        <v/>
      </c>
      <c r="J138" s="30" t="e">
        <f>IF('Program 1'!Beg_Bal&gt;0,E138*($G$3/($G$3+$G$5)),0)</f>
        <v>#VALUE!</v>
      </c>
      <c r="K138" s="30" t="e">
        <f>IF('Program 1'!Beg_Bal&gt;0,E138*($G$5/($G$5+$G$3)),0)</f>
        <v>#VALUE!</v>
      </c>
      <c r="L138" s="30" t="e">
        <f>IF(C138&lt;0,0,IF($M$5&lt;1,($M$5*'Program 1'!C138),$M$5))</f>
        <v>#VALUE!</v>
      </c>
      <c r="M138" s="26"/>
      <c r="N138" s="26"/>
      <c r="O138" s="38">
        <f t="shared" si="32"/>
        <v>0</v>
      </c>
      <c r="P138" s="26" t="e">
        <f t="shared" si="22"/>
        <v>#VALUE!</v>
      </c>
      <c r="Q138" s="26" t="e">
        <f t="shared" si="23"/>
        <v>#VALUE!</v>
      </c>
      <c r="R138" s="31" t="e">
        <f t="shared" si="33"/>
        <v>#VALUE!</v>
      </c>
      <c r="S138" s="31" t="e">
        <f t="shared" si="34"/>
        <v>#VALUE!</v>
      </c>
      <c r="T138" s="31" t="e">
        <f t="shared" si="35"/>
        <v>#VALUE!</v>
      </c>
      <c r="U138" s="31" t="e">
        <f t="shared" si="36"/>
        <v>#VALUE!</v>
      </c>
      <c r="V138" s="26" t="e">
        <f t="shared" si="24"/>
        <v>#VALUE!</v>
      </c>
      <c r="W138" s="26" t="e">
        <f t="shared" si="25"/>
        <v>#VALUE!</v>
      </c>
      <c r="X138" s="26" t="e">
        <f t="shared" si="26"/>
        <v>#VALUE!</v>
      </c>
      <c r="Y138" s="26" t="e">
        <f t="shared" si="27"/>
        <v>#VALUE!</v>
      </c>
      <c r="Z138" s="26" t="e">
        <f t="shared" si="28"/>
        <v>#VALUE!</v>
      </c>
      <c r="AA138" s="26" t="e">
        <f t="shared" si="29"/>
        <v>#VALUE!</v>
      </c>
      <c r="AB138" s="26" t="e">
        <f>IF(P138&gt;0,IF(SUM($N$16:N138)&gt;0,'Program 1'!Loan_Amount-SUM($N$16:N138),'Program 1'!Loan_Amount),0)</f>
        <v>#VALUE!</v>
      </c>
      <c r="AC138" s="37" t="e">
        <f>AB138*('Step 2 Program Parameters'!$C$3/12)</f>
        <v>#VALUE!</v>
      </c>
      <c r="AD138" s="26"/>
    </row>
    <row r="139" spans="1:30" x14ac:dyDescent="0.2">
      <c r="A139" s="27" t="str">
        <f>IF(Values_Entered,A138+1,"")</f>
        <v/>
      </c>
      <c r="B139" s="28" t="str">
        <f t="shared" si="30"/>
        <v/>
      </c>
      <c r="C139" s="29" t="str">
        <f t="shared" si="37"/>
        <v/>
      </c>
      <c r="D139" s="29" t="str">
        <f t="shared" si="38"/>
        <v/>
      </c>
      <c r="E139" s="29" t="str">
        <f t="shared" si="31"/>
        <v/>
      </c>
      <c r="F139" s="29" t="str">
        <f t="shared" si="20"/>
        <v/>
      </c>
      <c r="G139" s="29" t="str">
        <f>IF(Pay_Num&lt;&gt;"",IF('Program 1'!Pay_Num&lt;=$J$2,0,Total_Pay-Int),"")</f>
        <v/>
      </c>
      <c r="H139" s="29" t="str">
        <f t="shared" si="39"/>
        <v/>
      </c>
      <c r="I139" s="29" t="str">
        <f t="shared" si="21"/>
        <v/>
      </c>
      <c r="J139" s="30" t="e">
        <f>IF('Program 1'!Beg_Bal&gt;0,E139*($G$3/($G$3+$G$5)),0)</f>
        <v>#VALUE!</v>
      </c>
      <c r="K139" s="30" t="e">
        <f>IF('Program 1'!Beg_Bal&gt;0,E139*($G$5/($G$5+$G$3)),0)</f>
        <v>#VALUE!</v>
      </c>
      <c r="L139" s="30" t="e">
        <f>IF(C139&lt;0,0,IF($M$5&lt;1,($M$5*'Program 1'!C139),$M$5))</f>
        <v>#VALUE!</v>
      </c>
      <c r="M139" s="26"/>
      <c r="N139" s="26"/>
      <c r="O139" s="38">
        <f t="shared" si="32"/>
        <v>0</v>
      </c>
      <c r="P139" s="26" t="e">
        <f t="shared" si="22"/>
        <v>#VALUE!</v>
      </c>
      <c r="Q139" s="26" t="e">
        <f t="shared" si="23"/>
        <v>#VALUE!</v>
      </c>
      <c r="R139" s="31" t="e">
        <f t="shared" si="33"/>
        <v>#VALUE!</v>
      </c>
      <c r="S139" s="31" t="e">
        <f t="shared" si="34"/>
        <v>#VALUE!</v>
      </c>
      <c r="T139" s="31" t="e">
        <f t="shared" si="35"/>
        <v>#VALUE!</v>
      </c>
      <c r="U139" s="31" t="e">
        <f t="shared" si="36"/>
        <v>#VALUE!</v>
      </c>
      <c r="V139" s="26" t="e">
        <f t="shared" si="24"/>
        <v>#VALUE!</v>
      </c>
      <c r="W139" s="26" t="e">
        <f t="shared" si="25"/>
        <v>#VALUE!</v>
      </c>
      <c r="X139" s="26" t="e">
        <f t="shared" si="26"/>
        <v>#VALUE!</v>
      </c>
      <c r="Y139" s="26" t="e">
        <f t="shared" si="27"/>
        <v>#VALUE!</v>
      </c>
      <c r="Z139" s="26" t="e">
        <f t="shared" si="28"/>
        <v>#VALUE!</v>
      </c>
      <c r="AA139" s="26" t="e">
        <f t="shared" si="29"/>
        <v>#VALUE!</v>
      </c>
      <c r="AB139" s="26" t="e">
        <f>IF(P139&gt;0,IF(SUM($N$16:N139)&gt;0,'Program 1'!Loan_Amount-SUM($N$16:N139),'Program 1'!Loan_Amount),0)</f>
        <v>#VALUE!</v>
      </c>
      <c r="AC139" s="37" t="e">
        <f>AB139*('Step 2 Program Parameters'!$C$3/12)</f>
        <v>#VALUE!</v>
      </c>
      <c r="AD139" s="26"/>
    </row>
    <row r="140" spans="1:30" x14ac:dyDescent="0.2">
      <c r="A140" s="27" t="str">
        <f>IF(Values_Entered,A139+1,"")</f>
        <v/>
      </c>
      <c r="B140" s="28" t="str">
        <f t="shared" si="30"/>
        <v/>
      </c>
      <c r="C140" s="29" t="str">
        <f t="shared" si="37"/>
        <v/>
      </c>
      <c r="D140" s="29" t="str">
        <f t="shared" si="38"/>
        <v/>
      </c>
      <c r="E140" s="29" t="str">
        <f t="shared" si="31"/>
        <v/>
      </c>
      <c r="F140" s="29" t="str">
        <f t="shared" si="20"/>
        <v/>
      </c>
      <c r="G140" s="29" t="str">
        <f>IF(Pay_Num&lt;&gt;"",IF('Program 1'!Pay_Num&lt;=$J$2,0,Total_Pay-Int),"")</f>
        <v/>
      </c>
      <c r="H140" s="29" t="str">
        <f t="shared" si="39"/>
        <v/>
      </c>
      <c r="I140" s="29" t="str">
        <f t="shared" si="21"/>
        <v/>
      </c>
      <c r="J140" s="30" t="e">
        <f>IF('Program 1'!Beg_Bal&gt;0,E140*($G$3/($G$3+$G$5)),0)</f>
        <v>#VALUE!</v>
      </c>
      <c r="K140" s="30" t="e">
        <f>IF('Program 1'!Beg_Bal&gt;0,E140*($G$5/($G$5+$G$3)),0)</f>
        <v>#VALUE!</v>
      </c>
      <c r="L140" s="30" t="e">
        <f>IF(C140&lt;0,0,IF($M$5&lt;1,($M$5*'Program 1'!C140),$M$5))</f>
        <v>#VALUE!</v>
      </c>
      <c r="M140" s="26"/>
      <c r="N140" s="26"/>
      <c r="O140" s="38">
        <f t="shared" si="32"/>
        <v>0</v>
      </c>
      <c r="P140" s="26" t="e">
        <f t="shared" si="22"/>
        <v>#VALUE!</v>
      </c>
      <c r="Q140" s="26" t="e">
        <f t="shared" si="23"/>
        <v>#VALUE!</v>
      </c>
      <c r="R140" s="31" t="e">
        <f t="shared" si="33"/>
        <v>#VALUE!</v>
      </c>
      <c r="S140" s="31" t="e">
        <f t="shared" si="34"/>
        <v>#VALUE!</v>
      </c>
      <c r="T140" s="31" t="e">
        <f t="shared" si="35"/>
        <v>#VALUE!</v>
      </c>
      <c r="U140" s="31" t="e">
        <f t="shared" si="36"/>
        <v>#VALUE!</v>
      </c>
      <c r="V140" s="26" t="e">
        <f t="shared" si="24"/>
        <v>#VALUE!</v>
      </c>
      <c r="W140" s="26" t="e">
        <f t="shared" si="25"/>
        <v>#VALUE!</v>
      </c>
      <c r="X140" s="26" t="e">
        <f t="shared" si="26"/>
        <v>#VALUE!</v>
      </c>
      <c r="Y140" s="26" t="e">
        <f t="shared" si="27"/>
        <v>#VALUE!</v>
      </c>
      <c r="Z140" s="26" t="e">
        <f t="shared" si="28"/>
        <v>#VALUE!</v>
      </c>
      <c r="AA140" s="26" t="e">
        <f t="shared" si="29"/>
        <v>#VALUE!</v>
      </c>
      <c r="AB140" s="26" t="e">
        <f>IF(P140&gt;0,IF(SUM($N$16:N140)&gt;0,'Program 1'!Loan_Amount-SUM($N$16:N140),'Program 1'!Loan_Amount),0)</f>
        <v>#VALUE!</v>
      </c>
      <c r="AC140" s="37" t="e">
        <f>AB140*('Step 2 Program Parameters'!$C$3/12)</f>
        <v>#VALUE!</v>
      </c>
      <c r="AD140" s="26"/>
    </row>
    <row r="141" spans="1:30" x14ac:dyDescent="0.2">
      <c r="A141" s="27" t="str">
        <f>IF(Values_Entered,A140+1,"")</f>
        <v/>
      </c>
      <c r="B141" s="28" t="str">
        <f t="shared" si="30"/>
        <v/>
      </c>
      <c r="C141" s="29" t="str">
        <f t="shared" si="37"/>
        <v/>
      </c>
      <c r="D141" s="29" t="str">
        <f t="shared" si="38"/>
        <v/>
      </c>
      <c r="E141" s="29" t="str">
        <f t="shared" si="31"/>
        <v/>
      </c>
      <c r="F141" s="29" t="str">
        <f t="shared" si="20"/>
        <v/>
      </c>
      <c r="G141" s="29" t="str">
        <f>IF(Pay_Num&lt;&gt;"",IF('Program 1'!Pay_Num&lt;=$J$2,0,Total_Pay-Int),"")</f>
        <v/>
      </c>
      <c r="H141" s="29" t="str">
        <f t="shared" si="39"/>
        <v/>
      </c>
      <c r="I141" s="29" t="str">
        <f t="shared" si="21"/>
        <v/>
      </c>
      <c r="J141" s="30" t="e">
        <f>IF('Program 1'!Beg_Bal&gt;0,E141*($G$3/($G$3+$G$5)),0)</f>
        <v>#VALUE!</v>
      </c>
      <c r="K141" s="30" t="e">
        <f>IF('Program 1'!Beg_Bal&gt;0,E141*($G$5/($G$5+$G$3)),0)</f>
        <v>#VALUE!</v>
      </c>
      <c r="L141" s="30" t="e">
        <f>IF(C141&lt;0,0,IF($M$5&lt;1,($M$5*'Program 1'!C141),$M$5))</f>
        <v>#VALUE!</v>
      </c>
      <c r="M141" s="26"/>
      <c r="N141" s="26"/>
      <c r="O141" s="38">
        <f t="shared" si="32"/>
        <v>0</v>
      </c>
      <c r="P141" s="26" t="e">
        <f t="shared" si="22"/>
        <v>#VALUE!</v>
      </c>
      <c r="Q141" s="26" t="e">
        <f t="shared" si="23"/>
        <v>#VALUE!</v>
      </c>
      <c r="R141" s="31" t="e">
        <f t="shared" si="33"/>
        <v>#VALUE!</v>
      </c>
      <c r="S141" s="31" t="e">
        <f t="shared" si="34"/>
        <v>#VALUE!</v>
      </c>
      <c r="T141" s="31" t="e">
        <f t="shared" si="35"/>
        <v>#VALUE!</v>
      </c>
      <c r="U141" s="31" t="e">
        <f t="shared" si="36"/>
        <v>#VALUE!</v>
      </c>
      <c r="V141" s="26" t="e">
        <f t="shared" si="24"/>
        <v>#VALUE!</v>
      </c>
      <c r="W141" s="26" t="e">
        <f t="shared" si="25"/>
        <v>#VALUE!</v>
      </c>
      <c r="X141" s="26" t="e">
        <f t="shared" si="26"/>
        <v>#VALUE!</v>
      </c>
      <c r="Y141" s="26" t="e">
        <f t="shared" si="27"/>
        <v>#VALUE!</v>
      </c>
      <c r="Z141" s="26" t="e">
        <f t="shared" si="28"/>
        <v>#VALUE!</v>
      </c>
      <c r="AA141" s="26" t="e">
        <f t="shared" si="29"/>
        <v>#VALUE!</v>
      </c>
      <c r="AB141" s="26" t="e">
        <f>IF(P141&gt;0,IF(SUM($N$16:N141)&gt;0,'Program 1'!Loan_Amount-SUM($N$16:N141),'Program 1'!Loan_Amount),0)</f>
        <v>#VALUE!</v>
      </c>
      <c r="AC141" s="37" t="e">
        <f>AB141*('Step 2 Program Parameters'!$C$3/12)</f>
        <v>#VALUE!</v>
      </c>
      <c r="AD141" s="26"/>
    </row>
    <row r="142" spans="1:30" x14ac:dyDescent="0.2">
      <c r="A142" s="27" t="str">
        <f>IF(Values_Entered,A141+1,"")</f>
        <v/>
      </c>
      <c r="B142" s="28" t="str">
        <f t="shared" si="30"/>
        <v/>
      </c>
      <c r="C142" s="29" t="str">
        <f t="shared" si="37"/>
        <v/>
      </c>
      <c r="D142" s="29" t="str">
        <f t="shared" si="38"/>
        <v/>
      </c>
      <c r="E142" s="29" t="str">
        <f t="shared" si="31"/>
        <v/>
      </c>
      <c r="F142" s="29" t="str">
        <f t="shared" si="20"/>
        <v/>
      </c>
      <c r="G142" s="29" t="str">
        <f>IF(Pay_Num&lt;&gt;"",IF('Program 1'!Pay_Num&lt;=$J$2,0,Total_Pay-Int),"")</f>
        <v/>
      </c>
      <c r="H142" s="29" t="str">
        <f t="shared" si="39"/>
        <v/>
      </c>
      <c r="I142" s="29" t="str">
        <f t="shared" si="21"/>
        <v/>
      </c>
      <c r="J142" s="30" t="e">
        <f>IF('Program 1'!Beg_Bal&gt;0,E142*($G$3/($G$3+$G$5)),0)</f>
        <v>#VALUE!</v>
      </c>
      <c r="K142" s="30" t="e">
        <f>IF('Program 1'!Beg_Bal&gt;0,E142*($G$5/($G$5+$G$3)),0)</f>
        <v>#VALUE!</v>
      </c>
      <c r="L142" s="30" t="e">
        <f>IF(C142&lt;0,0,IF($M$5&lt;1,($M$5*'Program 1'!C142),$M$5))</f>
        <v>#VALUE!</v>
      </c>
      <c r="M142" s="26"/>
      <c r="N142" s="26"/>
      <c r="O142" s="38">
        <f t="shared" si="32"/>
        <v>0</v>
      </c>
      <c r="P142" s="26" t="e">
        <f t="shared" si="22"/>
        <v>#VALUE!</v>
      </c>
      <c r="Q142" s="26" t="e">
        <f t="shared" si="23"/>
        <v>#VALUE!</v>
      </c>
      <c r="R142" s="31" t="e">
        <f t="shared" si="33"/>
        <v>#VALUE!</v>
      </c>
      <c r="S142" s="31" t="e">
        <f t="shared" si="34"/>
        <v>#VALUE!</v>
      </c>
      <c r="T142" s="31" t="e">
        <f t="shared" si="35"/>
        <v>#VALUE!</v>
      </c>
      <c r="U142" s="31" t="e">
        <f t="shared" si="36"/>
        <v>#VALUE!</v>
      </c>
      <c r="V142" s="26" t="e">
        <f t="shared" si="24"/>
        <v>#VALUE!</v>
      </c>
      <c r="W142" s="26" t="e">
        <f t="shared" si="25"/>
        <v>#VALUE!</v>
      </c>
      <c r="X142" s="26" t="e">
        <f t="shared" si="26"/>
        <v>#VALUE!</v>
      </c>
      <c r="Y142" s="26" t="e">
        <f t="shared" si="27"/>
        <v>#VALUE!</v>
      </c>
      <c r="Z142" s="26" t="e">
        <f t="shared" si="28"/>
        <v>#VALUE!</v>
      </c>
      <c r="AA142" s="26" t="e">
        <f t="shared" si="29"/>
        <v>#VALUE!</v>
      </c>
      <c r="AB142" s="26" t="e">
        <f>IF(P142&gt;0,IF(SUM($N$16:N142)&gt;0,'Program 1'!Loan_Amount-SUM($N$16:N142),'Program 1'!Loan_Amount),0)</f>
        <v>#VALUE!</v>
      </c>
      <c r="AC142" s="37" t="e">
        <f>AB142*('Step 2 Program Parameters'!$C$3/12)</f>
        <v>#VALUE!</v>
      </c>
      <c r="AD142" s="26"/>
    </row>
    <row r="143" spans="1:30" x14ac:dyDescent="0.2">
      <c r="A143" s="27" t="str">
        <f>IF(Values_Entered,A142+1,"")</f>
        <v/>
      </c>
      <c r="B143" s="28" t="str">
        <f t="shared" si="30"/>
        <v/>
      </c>
      <c r="C143" s="29" t="str">
        <f t="shared" si="37"/>
        <v/>
      </c>
      <c r="D143" s="29" t="str">
        <f t="shared" si="38"/>
        <v/>
      </c>
      <c r="E143" s="29" t="str">
        <f t="shared" si="31"/>
        <v/>
      </c>
      <c r="F143" s="29" t="str">
        <f t="shared" si="20"/>
        <v/>
      </c>
      <c r="G143" s="29" t="str">
        <f>IF(Pay_Num&lt;&gt;"",IF('Program 1'!Pay_Num&lt;=$J$2,0,Total_Pay-Int),"")</f>
        <v/>
      </c>
      <c r="H143" s="29" t="str">
        <f t="shared" si="39"/>
        <v/>
      </c>
      <c r="I143" s="29" t="str">
        <f t="shared" si="21"/>
        <v/>
      </c>
      <c r="J143" s="30" t="e">
        <f>IF('Program 1'!Beg_Bal&gt;0,E143*($G$3/($G$3+$G$5)),0)</f>
        <v>#VALUE!</v>
      </c>
      <c r="K143" s="30" t="e">
        <f>IF('Program 1'!Beg_Bal&gt;0,E143*($G$5/($G$5+$G$3)),0)</f>
        <v>#VALUE!</v>
      </c>
      <c r="L143" s="30" t="e">
        <f>IF(C143&lt;0,0,IF($M$5&lt;1,($M$5*'Program 1'!C143),$M$5))</f>
        <v>#VALUE!</v>
      </c>
      <c r="M143" s="26"/>
      <c r="N143" s="26"/>
      <c r="O143" s="38">
        <f t="shared" si="32"/>
        <v>0</v>
      </c>
      <c r="P143" s="26" t="e">
        <f t="shared" si="22"/>
        <v>#VALUE!</v>
      </c>
      <c r="Q143" s="26" t="e">
        <f t="shared" si="23"/>
        <v>#VALUE!</v>
      </c>
      <c r="R143" s="31" t="e">
        <f t="shared" si="33"/>
        <v>#VALUE!</v>
      </c>
      <c r="S143" s="31" t="e">
        <f t="shared" si="34"/>
        <v>#VALUE!</v>
      </c>
      <c r="T143" s="31" t="e">
        <f t="shared" si="35"/>
        <v>#VALUE!</v>
      </c>
      <c r="U143" s="31" t="e">
        <f t="shared" si="36"/>
        <v>#VALUE!</v>
      </c>
      <c r="V143" s="26" t="e">
        <f t="shared" si="24"/>
        <v>#VALUE!</v>
      </c>
      <c r="W143" s="26" t="e">
        <f t="shared" si="25"/>
        <v>#VALUE!</v>
      </c>
      <c r="X143" s="26" t="e">
        <f t="shared" si="26"/>
        <v>#VALUE!</v>
      </c>
      <c r="Y143" s="26" t="e">
        <f t="shared" si="27"/>
        <v>#VALUE!</v>
      </c>
      <c r="Z143" s="26" t="e">
        <f t="shared" si="28"/>
        <v>#VALUE!</v>
      </c>
      <c r="AA143" s="26" t="e">
        <f t="shared" si="29"/>
        <v>#VALUE!</v>
      </c>
      <c r="AB143" s="26" t="e">
        <f>IF(P143&gt;0,IF(SUM($N$16:N143)&gt;0,'Program 1'!Loan_Amount-SUM($N$16:N143),'Program 1'!Loan_Amount),0)</f>
        <v>#VALUE!</v>
      </c>
      <c r="AC143" s="37" t="e">
        <f>AB143*('Step 2 Program Parameters'!$C$3/12)</f>
        <v>#VALUE!</v>
      </c>
      <c r="AD143" s="26"/>
    </row>
    <row r="144" spans="1:30" x14ac:dyDescent="0.2">
      <c r="A144" s="27" t="str">
        <f>IF(Values_Entered,A143+1,"")</f>
        <v/>
      </c>
      <c r="B144" s="28" t="str">
        <f t="shared" si="30"/>
        <v/>
      </c>
      <c r="C144" s="29" t="str">
        <f t="shared" si="37"/>
        <v/>
      </c>
      <c r="D144" s="29" t="str">
        <f t="shared" si="38"/>
        <v/>
      </c>
      <c r="E144" s="29" t="str">
        <f t="shared" si="31"/>
        <v/>
      </c>
      <c r="F144" s="29" t="str">
        <f t="shared" ref="F144:F207" si="40">IF(Pay_Num&lt;&gt;"",IF(Sched_Pay&gt;Beg_Bal,Beg_Bal+Int,Sched_Pay+Extra_Pay),"")</f>
        <v/>
      </c>
      <c r="G144" s="29" t="str">
        <f>IF(Pay_Num&lt;&gt;"",IF('Program 1'!Pay_Num&lt;=$J$2,0,Total_Pay-Int),"")</f>
        <v/>
      </c>
      <c r="H144" s="29" t="str">
        <f t="shared" si="39"/>
        <v/>
      </c>
      <c r="I144" s="29" t="str">
        <f t="shared" ref="I144:I207" si="41">IF(Pay_Num&lt;&gt;"",IF(Sched_Pay&lt;Beg_Bal,Beg_Bal-Princ,0),"")</f>
        <v/>
      </c>
      <c r="J144" s="30" t="e">
        <f>IF('Program 1'!Beg_Bal&gt;0,E144*($G$3/($G$3+$G$5)),0)</f>
        <v>#VALUE!</v>
      </c>
      <c r="K144" s="30" t="e">
        <f>IF('Program 1'!Beg_Bal&gt;0,E144*($G$5/($G$5+$G$3)),0)</f>
        <v>#VALUE!</v>
      </c>
      <c r="L144" s="30" t="e">
        <f>IF(C144&lt;0,0,IF($M$5&lt;1,($M$5*'Program 1'!C144),$M$5))</f>
        <v>#VALUE!</v>
      </c>
      <c r="M144" s="26"/>
      <c r="N144" s="26"/>
      <c r="O144" s="38">
        <f t="shared" si="32"/>
        <v>0</v>
      </c>
      <c r="P144" s="26" t="e">
        <f t="shared" ref="P144:P207" si="42">C144*(1-O144)</f>
        <v>#VALUE!</v>
      </c>
      <c r="Q144" s="26" t="e">
        <f t="shared" ref="Q144:Q207" si="43">C144*O144</f>
        <v>#VALUE!</v>
      </c>
      <c r="R144" s="31" t="e">
        <f t="shared" si="33"/>
        <v>#VALUE!</v>
      </c>
      <c r="S144" s="31" t="e">
        <f t="shared" si="34"/>
        <v>#VALUE!</v>
      </c>
      <c r="T144" s="31" t="e">
        <f t="shared" si="35"/>
        <v>#VALUE!</v>
      </c>
      <c r="U144" s="31" t="e">
        <f t="shared" si="36"/>
        <v>#VALUE!</v>
      </c>
      <c r="V144" s="26" t="e">
        <f t="shared" ref="V144:V207" si="44">G144*(1-O144)</f>
        <v>#VALUE!</v>
      </c>
      <c r="W144" s="26" t="e">
        <f t="shared" ref="W144:W207" si="45">G144*O144</f>
        <v>#VALUE!</v>
      </c>
      <c r="X144" s="26" t="e">
        <f t="shared" ref="X144:X207" si="46">H144*(1-O144)</f>
        <v>#VALUE!</v>
      </c>
      <c r="Y144" s="26" t="e">
        <f t="shared" ref="Y144:Y207" si="47">H144*O144</f>
        <v>#VALUE!</v>
      </c>
      <c r="Z144" s="26" t="e">
        <f t="shared" ref="Z144:Z207" si="48">I144*(1-O144)</f>
        <v>#VALUE!</v>
      </c>
      <c r="AA144" s="26" t="e">
        <f t="shared" ref="AA144:AA207" si="49">I144*O144</f>
        <v>#VALUE!</v>
      </c>
      <c r="AB144" s="26" t="e">
        <f>IF(P144&gt;0,IF(SUM($N$16:N144)&gt;0,'Program 1'!Loan_Amount-SUM($N$16:N144),'Program 1'!Loan_Amount),0)</f>
        <v>#VALUE!</v>
      </c>
      <c r="AC144" s="37" t="e">
        <f>AB144*('Step 2 Program Parameters'!$C$3/12)</f>
        <v>#VALUE!</v>
      </c>
      <c r="AD144" s="26"/>
    </row>
    <row r="145" spans="1:30" x14ac:dyDescent="0.2">
      <c r="A145" s="27" t="str">
        <f>IF(Values_Entered,A144+1,"")</f>
        <v/>
      </c>
      <c r="B145" s="28" t="str">
        <f t="shared" ref="B145:B208" si="50">IF(Pay_Num&lt;&gt;"",DATE(YEAR(B144),MONTH(B144)+1,DAY(B144)),"")</f>
        <v/>
      </c>
      <c r="C145" s="29" t="str">
        <f t="shared" si="37"/>
        <v/>
      </c>
      <c r="D145" s="29" t="str">
        <f t="shared" si="38"/>
        <v/>
      </c>
      <c r="E145" s="29" t="str">
        <f t="shared" ref="E145:E208" si="51">IF(Pay_Num&lt;&gt;"",Scheduled_Extra_Payments,"")</f>
        <v/>
      </c>
      <c r="F145" s="29" t="str">
        <f t="shared" si="40"/>
        <v/>
      </c>
      <c r="G145" s="29" t="str">
        <f>IF(Pay_Num&lt;&gt;"",IF('Program 1'!Pay_Num&lt;=$J$2,0,Total_Pay-Int),"")</f>
        <v/>
      </c>
      <c r="H145" s="29" t="str">
        <f t="shared" si="39"/>
        <v/>
      </c>
      <c r="I145" s="29" t="str">
        <f t="shared" si="41"/>
        <v/>
      </c>
      <c r="J145" s="30" t="e">
        <f>IF('Program 1'!Beg_Bal&gt;0,E145*($G$3/($G$3+$G$5)),0)</f>
        <v>#VALUE!</v>
      </c>
      <c r="K145" s="30" t="e">
        <f>IF('Program 1'!Beg_Bal&gt;0,E145*($G$5/($G$5+$G$3)),0)</f>
        <v>#VALUE!</v>
      </c>
      <c r="L145" s="30" t="e">
        <f>IF(C145&lt;0,0,IF($M$5&lt;1,($M$5*'Program 1'!C145),$M$5))</f>
        <v>#VALUE!</v>
      </c>
      <c r="M145" s="26"/>
      <c r="N145" s="26"/>
      <c r="O145" s="38">
        <f t="shared" ref="O145:O208" si="52">$M$10</f>
        <v>0</v>
      </c>
      <c r="P145" s="26" t="e">
        <f t="shared" si="42"/>
        <v>#VALUE!</v>
      </c>
      <c r="Q145" s="26" t="e">
        <f t="shared" si="43"/>
        <v>#VALUE!</v>
      </c>
      <c r="R145" s="31" t="e">
        <f t="shared" ref="R145:R208" si="53">J145*(1-O145)</f>
        <v>#VALUE!</v>
      </c>
      <c r="S145" s="31" t="e">
        <f t="shared" ref="S145:S208" si="54">J145*O145</f>
        <v>#VALUE!</v>
      </c>
      <c r="T145" s="31" t="e">
        <f t="shared" ref="T145:T208" si="55">K145*(1-O145)</f>
        <v>#VALUE!</v>
      </c>
      <c r="U145" s="31" t="e">
        <f t="shared" ref="U145:U208" si="56">K145*O145</f>
        <v>#VALUE!</v>
      </c>
      <c r="V145" s="26" t="e">
        <f t="shared" si="44"/>
        <v>#VALUE!</v>
      </c>
      <c r="W145" s="26" t="e">
        <f t="shared" si="45"/>
        <v>#VALUE!</v>
      </c>
      <c r="X145" s="26" t="e">
        <f t="shared" si="46"/>
        <v>#VALUE!</v>
      </c>
      <c r="Y145" s="26" t="e">
        <f t="shared" si="47"/>
        <v>#VALUE!</v>
      </c>
      <c r="Z145" s="26" t="e">
        <f t="shared" si="48"/>
        <v>#VALUE!</v>
      </c>
      <c r="AA145" s="26" t="e">
        <f t="shared" si="49"/>
        <v>#VALUE!</v>
      </c>
      <c r="AB145" s="26" t="e">
        <f>IF(P145&gt;0,IF(SUM($N$16:N145)&gt;0,'Program 1'!Loan_Amount-SUM($N$16:N145),'Program 1'!Loan_Amount),0)</f>
        <v>#VALUE!</v>
      </c>
      <c r="AC145" s="37" t="e">
        <f>AB145*('Step 2 Program Parameters'!$C$3/12)</f>
        <v>#VALUE!</v>
      </c>
      <c r="AD145" s="26"/>
    </row>
    <row r="146" spans="1:30" x14ac:dyDescent="0.2">
      <c r="A146" s="27" t="str">
        <f>IF(Values_Entered,A145+1,"")</f>
        <v/>
      </c>
      <c r="B146" s="28" t="str">
        <f t="shared" si="50"/>
        <v/>
      </c>
      <c r="C146" s="29" t="str">
        <f t="shared" ref="C146:C209" si="57">IF(Pay_Num&lt;&gt;"",I145,"")</f>
        <v/>
      </c>
      <c r="D146" s="29" t="str">
        <f t="shared" ref="D146:D209" si="58">IF(Pay_Num&lt;&gt;"",Scheduled_Monthly_Payment,"")</f>
        <v/>
      </c>
      <c r="E146" s="29" t="str">
        <f t="shared" si="51"/>
        <v/>
      </c>
      <c r="F146" s="29" t="str">
        <f t="shared" si="40"/>
        <v/>
      </c>
      <c r="G146" s="29" t="str">
        <f>IF(Pay_Num&lt;&gt;"",IF('Program 1'!Pay_Num&lt;=$J$2,0,Total_Pay-Int),"")</f>
        <v/>
      </c>
      <c r="H146" s="29" t="str">
        <f t="shared" ref="H146:H209" si="59">IF(Pay_Num&lt;&gt;"",Beg_Bal*Interest_Rate/12,"")</f>
        <v/>
      </c>
      <c r="I146" s="29" t="str">
        <f t="shared" si="41"/>
        <v/>
      </c>
      <c r="J146" s="30" t="e">
        <f>IF('Program 1'!Beg_Bal&gt;0,E146*($G$3/($G$3+$G$5)),0)</f>
        <v>#VALUE!</v>
      </c>
      <c r="K146" s="30" t="e">
        <f>IF('Program 1'!Beg_Bal&gt;0,E146*($G$5/($G$5+$G$3)),0)</f>
        <v>#VALUE!</v>
      </c>
      <c r="L146" s="30" t="e">
        <f>IF(C146&lt;0,0,IF($M$5&lt;1,($M$5*'Program 1'!C146),$M$5))</f>
        <v>#VALUE!</v>
      </c>
      <c r="M146" s="26"/>
      <c r="N146" s="26"/>
      <c r="O146" s="38">
        <f t="shared" si="52"/>
        <v>0</v>
      </c>
      <c r="P146" s="26" t="e">
        <f t="shared" si="42"/>
        <v>#VALUE!</v>
      </c>
      <c r="Q146" s="26" t="e">
        <f t="shared" si="43"/>
        <v>#VALUE!</v>
      </c>
      <c r="R146" s="31" t="e">
        <f t="shared" si="53"/>
        <v>#VALUE!</v>
      </c>
      <c r="S146" s="31" t="e">
        <f t="shared" si="54"/>
        <v>#VALUE!</v>
      </c>
      <c r="T146" s="31" t="e">
        <f t="shared" si="55"/>
        <v>#VALUE!</v>
      </c>
      <c r="U146" s="31" t="e">
        <f t="shared" si="56"/>
        <v>#VALUE!</v>
      </c>
      <c r="V146" s="26" t="e">
        <f t="shared" si="44"/>
        <v>#VALUE!</v>
      </c>
      <c r="W146" s="26" t="e">
        <f t="shared" si="45"/>
        <v>#VALUE!</v>
      </c>
      <c r="X146" s="26" t="e">
        <f t="shared" si="46"/>
        <v>#VALUE!</v>
      </c>
      <c r="Y146" s="26" t="e">
        <f t="shared" si="47"/>
        <v>#VALUE!</v>
      </c>
      <c r="Z146" s="26" t="e">
        <f t="shared" si="48"/>
        <v>#VALUE!</v>
      </c>
      <c r="AA146" s="26" t="e">
        <f t="shared" si="49"/>
        <v>#VALUE!</v>
      </c>
      <c r="AB146" s="26" t="e">
        <f>IF(P146&gt;0,IF(SUM($N$16:N146)&gt;0,'Program 1'!Loan_Amount-SUM($N$16:N146),'Program 1'!Loan_Amount),0)</f>
        <v>#VALUE!</v>
      </c>
      <c r="AC146" s="37" t="e">
        <f>AB146*('Step 2 Program Parameters'!$C$3/12)</f>
        <v>#VALUE!</v>
      </c>
      <c r="AD146" s="26"/>
    </row>
    <row r="147" spans="1:30" x14ac:dyDescent="0.2">
      <c r="A147" s="27" t="str">
        <f>IF(Values_Entered,A146+1,"")</f>
        <v/>
      </c>
      <c r="B147" s="28" t="str">
        <f t="shared" si="50"/>
        <v/>
      </c>
      <c r="C147" s="29" t="str">
        <f t="shared" si="57"/>
        <v/>
      </c>
      <c r="D147" s="29" t="str">
        <f t="shared" si="58"/>
        <v/>
      </c>
      <c r="E147" s="29" t="str">
        <f t="shared" si="51"/>
        <v/>
      </c>
      <c r="F147" s="29" t="str">
        <f t="shared" si="40"/>
        <v/>
      </c>
      <c r="G147" s="29" t="str">
        <f>IF(Pay_Num&lt;&gt;"",IF('Program 1'!Pay_Num&lt;=$J$2,0,Total_Pay-Int),"")</f>
        <v/>
      </c>
      <c r="H147" s="29" t="str">
        <f t="shared" si="59"/>
        <v/>
      </c>
      <c r="I147" s="29" t="str">
        <f t="shared" si="41"/>
        <v/>
      </c>
      <c r="J147" s="30" t="e">
        <f>IF('Program 1'!Beg_Bal&gt;0,E147*($G$3/($G$3+$G$5)),0)</f>
        <v>#VALUE!</v>
      </c>
      <c r="K147" s="30" t="e">
        <f>IF('Program 1'!Beg_Bal&gt;0,E147*($G$5/($G$5+$G$3)),0)</f>
        <v>#VALUE!</v>
      </c>
      <c r="L147" s="30" t="e">
        <f>IF(C147&lt;0,0,IF($M$5&lt;1,($M$5*'Program 1'!C147),$M$5))</f>
        <v>#VALUE!</v>
      </c>
      <c r="M147" s="26"/>
      <c r="N147" s="26"/>
      <c r="O147" s="38">
        <f t="shared" si="52"/>
        <v>0</v>
      </c>
      <c r="P147" s="26" t="e">
        <f t="shared" si="42"/>
        <v>#VALUE!</v>
      </c>
      <c r="Q147" s="26" t="e">
        <f t="shared" si="43"/>
        <v>#VALUE!</v>
      </c>
      <c r="R147" s="31" t="e">
        <f t="shared" si="53"/>
        <v>#VALUE!</v>
      </c>
      <c r="S147" s="31" t="e">
        <f t="shared" si="54"/>
        <v>#VALUE!</v>
      </c>
      <c r="T147" s="31" t="e">
        <f t="shared" si="55"/>
        <v>#VALUE!</v>
      </c>
      <c r="U147" s="31" t="e">
        <f t="shared" si="56"/>
        <v>#VALUE!</v>
      </c>
      <c r="V147" s="26" t="e">
        <f t="shared" si="44"/>
        <v>#VALUE!</v>
      </c>
      <c r="W147" s="26" t="e">
        <f t="shared" si="45"/>
        <v>#VALUE!</v>
      </c>
      <c r="X147" s="26" t="e">
        <f t="shared" si="46"/>
        <v>#VALUE!</v>
      </c>
      <c r="Y147" s="26" t="e">
        <f t="shared" si="47"/>
        <v>#VALUE!</v>
      </c>
      <c r="Z147" s="26" t="e">
        <f t="shared" si="48"/>
        <v>#VALUE!</v>
      </c>
      <c r="AA147" s="26" t="e">
        <f t="shared" si="49"/>
        <v>#VALUE!</v>
      </c>
      <c r="AB147" s="26" t="e">
        <f>IF(P147&gt;0,IF(SUM($N$16:N147)&gt;0,'Program 1'!Loan_Amount-SUM($N$16:N147),'Program 1'!Loan_Amount),0)</f>
        <v>#VALUE!</v>
      </c>
      <c r="AC147" s="37" t="e">
        <f>AB147*('Step 2 Program Parameters'!$C$3/12)</f>
        <v>#VALUE!</v>
      </c>
      <c r="AD147" s="26"/>
    </row>
    <row r="148" spans="1:30" x14ac:dyDescent="0.2">
      <c r="A148" s="27" t="str">
        <f>IF(Values_Entered,A147+1,"")</f>
        <v/>
      </c>
      <c r="B148" s="28" t="str">
        <f t="shared" si="50"/>
        <v/>
      </c>
      <c r="C148" s="29" t="str">
        <f t="shared" si="57"/>
        <v/>
      </c>
      <c r="D148" s="29" t="str">
        <f t="shared" si="58"/>
        <v/>
      </c>
      <c r="E148" s="29" t="str">
        <f t="shared" si="51"/>
        <v/>
      </c>
      <c r="F148" s="29" t="str">
        <f t="shared" si="40"/>
        <v/>
      </c>
      <c r="G148" s="29" t="str">
        <f>IF(Pay_Num&lt;&gt;"",IF('Program 1'!Pay_Num&lt;=$J$2,0,Total_Pay-Int),"")</f>
        <v/>
      </c>
      <c r="H148" s="29" t="str">
        <f t="shared" si="59"/>
        <v/>
      </c>
      <c r="I148" s="29" t="str">
        <f t="shared" si="41"/>
        <v/>
      </c>
      <c r="J148" s="30" t="e">
        <f>IF('Program 1'!Beg_Bal&gt;0,E148*($G$3/($G$3+$G$5)),0)</f>
        <v>#VALUE!</v>
      </c>
      <c r="K148" s="30" t="e">
        <f>IF('Program 1'!Beg_Bal&gt;0,E148*($G$5/($G$5+$G$3)),0)</f>
        <v>#VALUE!</v>
      </c>
      <c r="L148" s="30" t="e">
        <f>IF(C148&lt;0,0,IF($M$5&lt;1,($M$5*'Program 1'!C148),$M$5))</f>
        <v>#VALUE!</v>
      </c>
      <c r="M148" s="26"/>
      <c r="N148" s="26"/>
      <c r="O148" s="38">
        <f t="shared" si="52"/>
        <v>0</v>
      </c>
      <c r="P148" s="26" t="e">
        <f t="shared" si="42"/>
        <v>#VALUE!</v>
      </c>
      <c r="Q148" s="26" t="e">
        <f t="shared" si="43"/>
        <v>#VALUE!</v>
      </c>
      <c r="R148" s="31" t="e">
        <f t="shared" si="53"/>
        <v>#VALUE!</v>
      </c>
      <c r="S148" s="31" t="e">
        <f t="shared" si="54"/>
        <v>#VALUE!</v>
      </c>
      <c r="T148" s="31" t="e">
        <f t="shared" si="55"/>
        <v>#VALUE!</v>
      </c>
      <c r="U148" s="31" t="e">
        <f t="shared" si="56"/>
        <v>#VALUE!</v>
      </c>
      <c r="V148" s="26" t="e">
        <f t="shared" si="44"/>
        <v>#VALUE!</v>
      </c>
      <c r="W148" s="26" t="e">
        <f t="shared" si="45"/>
        <v>#VALUE!</v>
      </c>
      <c r="X148" s="26" t="e">
        <f t="shared" si="46"/>
        <v>#VALUE!</v>
      </c>
      <c r="Y148" s="26" t="e">
        <f t="shared" si="47"/>
        <v>#VALUE!</v>
      </c>
      <c r="Z148" s="26" t="e">
        <f t="shared" si="48"/>
        <v>#VALUE!</v>
      </c>
      <c r="AA148" s="26" t="e">
        <f t="shared" si="49"/>
        <v>#VALUE!</v>
      </c>
      <c r="AB148" s="26" t="e">
        <f>IF(P148&gt;0,IF(SUM($N$16:N148)&gt;0,'Program 1'!Loan_Amount-SUM($N$16:N148),'Program 1'!Loan_Amount),0)</f>
        <v>#VALUE!</v>
      </c>
      <c r="AC148" s="37" t="e">
        <f>AB148*('Step 2 Program Parameters'!$C$3/12)</f>
        <v>#VALUE!</v>
      </c>
      <c r="AD148" s="26"/>
    </row>
    <row r="149" spans="1:30" x14ac:dyDescent="0.2">
      <c r="A149" s="27" t="str">
        <f>IF(Values_Entered,A148+1,"")</f>
        <v/>
      </c>
      <c r="B149" s="28" t="str">
        <f t="shared" si="50"/>
        <v/>
      </c>
      <c r="C149" s="29" t="str">
        <f t="shared" si="57"/>
        <v/>
      </c>
      <c r="D149" s="29" t="str">
        <f t="shared" si="58"/>
        <v/>
      </c>
      <c r="E149" s="29" t="str">
        <f t="shared" si="51"/>
        <v/>
      </c>
      <c r="F149" s="29" t="str">
        <f t="shared" si="40"/>
        <v/>
      </c>
      <c r="G149" s="29" t="str">
        <f>IF(Pay_Num&lt;&gt;"",IF('Program 1'!Pay_Num&lt;=$J$2,0,Total_Pay-Int),"")</f>
        <v/>
      </c>
      <c r="H149" s="29" t="str">
        <f t="shared" si="59"/>
        <v/>
      </c>
      <c r="I149" s="29" t="str">
        <f t="shared" si="41"/>
        <v/>
      </c>
      <c r="J149" s="30" t="e">
        <f>IF('Program 1'!Beg_Bal&gt;0,E149*($G$3/($G$3+$G$5)),0)</f>
        <v>#VALUE!</v>
      </c>
      <c r="K149" s="30" t="e">
        <f>IF('Program 1'!Beg_Bal&gt;0,E149*($G$5/($G$5+$G$3)),0)</f>
        <v>#VALUE!</v>
      </c>
      <c r="L149" s="30" t="e">
        <f>IF(C149&lt;0,0,IF($M$5&lt;1,($M$5*'Program 1'!C149),$M$5))</f>
        <v>#VALUE!</v>
      </c>
      <c r="M149" s="26"/>
      <c r="N149" s="26"/>
      <c r="O149" s="38">
        <f t="shared" si="52"/>
        <v>0</v>
      </c>
      <c r="P149" s="26" t="e">
        <f t="shared" si="42"/>
        <v>#VALUE!</v>
      </c>
      <c r="Q149" s="26" t="e">
        <f t="shared" si="43"/>
        <v>#VALUE!</v>
      </c>
      <c r="R149" s="31" t="e">
        <f t="shared" si="53"/>
        <v>#VALUE!</v>
      </c>
      <c r="S149" s="31" t="e">
        <f t="shared" si="54"/>
        <v>#VALUE!</v>
      </c>
      <c r="T149" s="31" t="e">
        <f t="shared" si="55"/>
        <v>#VALUE!</v>
      </c>
      <c r="U149" s="31" t="e">
        <f t="shared" si="56"/>
        <v>#VALUE!</v>
      </c>
      <c r="V149" s="26" t="e">
        <f t="shared" si="44"/>
        <v>#VALUE!</v>
      </c>
      <c r="W149" s="26" t="e">
        <f t="shared" si="45"/>
        <v>#VALUE!</v>
      </c>
      <c r="X149" s="26" t="e">
        <f t="shared" si="46"/>
        <v>#VALUE!</v>
      </c>
      <c r="Y149" s="26" t="e">
        <f t="shared" si="47"/>
        <v>#VALUE!</v>
      </c>
      <c r="Z149" s="26" t="e">
        <f t="shared" si="48"/>
        <v>#VALUE!</v>
      </c>
      <c r="AA149" s="26" t="e">
        <f t="shared" si="49"/>
        <v>#VALUE!</v>
      </c>
      <c r="AB149" s="26" t="e">
        <f>IF(P149&gt;0,IF(SUM($N$16:N149)&gt;0,'Program 1'!Loan_Amount-SUM($N$16:N149),'Program 1'!Loan_Amount),0)</f>
        <v>#VALUE!</v>
      </c>
      <c r="AC149" s="37" t="e">
        <f>AB149*('Step 2 Program Parameters'!$C$3/12)</f>
        <v>#VALUE!</v>
      </c>
      <c r="AD149" s="26"/>
    </row>
    <row r="150" spans="1:30" x14ac:dyDescent="0.2">
      <c r="A150" s="27" t="str">
        <f>IF(Values_Entered,A149+1,"")</f>
        <v/>
      </c>
      <c r="B150" s="28" t="str">
        <f t="shared" si="50"/>
        <v/>
      </c>
      <c r="C150" s="29" t="str">
        <f t="shared" si="57"/>
        <v/>
      </c>
      <c r="D150" s="29" t="str">
        <f t="shared" si="58"/>
        <v/>
      </c>
      <c r="E150" s="29" t="str">
        <f t="shared" si="51"/>
        <v/>
      </c>
      <c r="F150" s="29" t="str">
        <f t="shared" si="40"/>
        <v/>
      </c>
      <c r="G150" s="29" t="str">
        <f>IF(Pay_Num&lt;&gt;"",IF('Program 1'!Pay_Num&lt;=$J$2,0,Total_Pay-Int),"")</f>
        <v/>
      </c>
      <c r="H150" s="29" t="str">
        <f t="shared" si="59"/>
        <v/>
      </c>
      <c r="I150" s="29" t="str">
        <f t="shared" si="41"/>
        <v/>
      </c>
      <c r="J150" s="30" t="e">
        <f>IF('Program 1'!Beg_Bal&gt;0,E150*($G$3/($G$3+$G$5)),0)</f>
        <v>#VALUE!</v>
      </c>
      <c r="K150" s="30" t="e">
        <f>IF('Program 1'!Beg_Bal&gt;0,E150*($G$5/($G$5+$G$3)),0)</f>
        <v>#VALUE!</v>
      </c>
      <c r="L150" s="30" t="e">
        <f>IF(C150&lt;0,0,IF($M$5&lt;1,($M$5*'Program 1'!C150),$M$5))</f>
        <v>#VALUE!</v>
      </c>
      <c r="M150" s="26"/>
      <c r="N150" s="26"/>
      <c r="O150" s="38">
        <f t="shared" si="52"/>
        <v>0</v>
      </c>
      <c r="P150" s="26" t="e">
        <f t="shared" si="42"/>
        <v>#VALUE!</v>
      </c>
      <c r="Q150" s="26" t="e">
        <f t="shared" si="43"/>
        <v>#VALUE!</v>
      </c>
      <c r="R150" s="31" t="e">
        <f t="shared" si="53"/>
        <v>#VALUE!</v>
      </c>
      <c r="S150" s="31" t="e">
        <f t="shared" si="54"/>
        <v>#VALUE!</v>
      </c>
      <c r="T150" s="31" t="e">
        <f t="shared" si="55"/>
        <v>#VALUE!</v>
      </c>
      <c r="U150" s="31" t="e">
        <f t="shared" si="56"/>
        <v>#VALUE!</v>
      </c>
      <c r="V150" s="26" t="e">
        <f t="shared" si="44"/>
        <v>#VALUE!</v>
      </c>
      <c r="W150" s="26" t="e">
        <f t="shared" si="45"/>
        <v>#VALUE!</v>
      </c>
      <c r="X150" s="26" t="e">
        <f t="shared" si="46"/>
        <v>#VALUE!</v>
      </c>
      <c r="Y150" s="26" t="e">
        <f t="shared" si="47"/>
        <v>#VALUE!</v>
      </c>
      <c r="Z150" s="26" t="e">
        <f t="shared" si="48"/>
        <v>#VALUE!</v>
      </c>
      <c r="AA150" s="26" t="e">
        <f t="shared" si="49"/>
        <v>#VALUE!</v>
      </c>
      <c r="AB150" s="26" t="e">
        <f>IF(P150&gt;0,IF(SUM($N$16:N150)&gt;0,'Program 1'!Loan_Amount-SUM($N$16:N150),'Program 1'!Loan_Amount),0)</f>
        <v>#VALUE!</v>
      </c>
      <c r="AC150" s="37" t="e">
        <f>AB150*('Step 2 Program Parameters'!$C$3/12)</f>
        <v>#VALUE!</v>
      </c>
      <c r="AD150" s="26"/>
    </row>
    <row r="151" spans="1:30" x14ac:dyDescent="0.2">
      <c r="A151" s="27" t="str">
        <f>IF(Values_Entered,A150+1,"")</f>
        <v/>
      </c>
      <c r="B151" s="28" t="str">
        <f t="shared" si="50"/>
        <v/>
      </c>
      <c r="C151" s="29" t="str">
        <f t="shared" si="57"/>
        <v/>
      </c>
      <c r="D151" s="29" t="str">
        <f t="shared" si="58"/>
        <v/>
      </c>
      <c r="E151" s="29" t="str">
        <f t="shared" si="51"/>
        <v/>
      </c>
      <c r="F151" s="29" t="str">
        <f t="shared" si="40"/>
        <v/>
      </c>
      <c r="G151" s="29" t="str">
        <f>IF(Pay_Num&lt;&gt;"",IF('Program 1'!Pay_Num&lt;=$J$2,0,Total_Pay-Int),"")</f>
        <v/>
      </c>
      <c r="H151" s="29" t="str">
        <f t="shared" si="59"/>
        <v/>
      </c>
      <c r="I151" s="29" t="str">
        <f t="shared" si="41"/>
        <v/>
      </c>
      <c r="J151" s="30" t="e">
        <f>IF('Program 1'!Beg_Bal&gt;0,E151*($G$3/($G$3+$G$5)),0)</f>
        <v>#VALUE!</v>
      </c>
      <c r="K151" s="30" t="e">
        <f>IF('Program 1'!Beg_Bal&gt;0,E151*($G$5/($G$5+$G$3)),0)</f>
        <v>#VALUE!</v>
      </c>
      <c r="L151" s="30" t="e">
        <f>IF(C151&lt;0,0,IF($M$5&lt;1,($M$5*'Program 1'!C151),$M$5))</f>
        <v>#VALUE!</v>
      </c>
      <c r="M151" s="26"/>
      <c r="N151" s="26"/>
      <c r="O151" s="38">
        <f t="shared" si="52"/>
        <v>0</v>
      </c>
      <c r="P151" s="26" t="e">
        <f t="shared" si="42"/>
        <v>#VALUE!</v>
      </c>
      <c r="Q151" s="26" t="e">
        <f t="shared" si="43"/>
        <v>#VALUE!</v>
      </c>
      <c r="R151" s="31" t="e">
        <f t="shared" si="53"/>
        <v>#VALUE!</v>
      </c>
      <c r="S151" s="31" t="e">
        <f t="shared" si="54"/>
        <v>#VALUE!</v>
      </c>
      <c r="T151" s="31" t="e">
        <f t="shared" si="55"/>
        <v>#VALUE!</v>
      </c>
      <c r="U151" s="31" t="e">
        <f t="shared" si="56"/>
        <v>#VALUE!</v>
      </c>
      <c r="V151" s="26" t="e">
        <f t="shared" si="44"/>
        <v>#VALUE!</v>
      </c>
      <c r="W151" s="26" t="e">
        <f t="shared" si="45"/>
        <v>#VALUE!</v>
      </c>
      <c r="X151" s="26" t="e">
        <f t="shared" si="46"/>
        <v>#VALUE!</v>
      </c>
      <c r="Y151" s="26" t="e">
        <f t="shared" si="47"/>
        <v>#VALUE!</v>
      </c>
      <c r="Z151" s="26" t="e">
        <f t="shared" si="48"/>
        <v>#VALUE!</v>
      </c>
      <c r="AA151" s="26" t="e">
        <f t="shared" si="49"/>
        <v>#VALUE!</v>
      </c>
      <c r="AB151" s="26" t="e">
        <f>IF(P151&gt;0,IF(SUM($N$16:N151)&gt;0,'Program 1'!Loan_Amount-SUM($N$16:N151),'Program 1'!Loan_Amount),0)</f>
        <v>#VALUE!</v>
      </c>
      <c r="AC151" s="37" t="e">
        <f>AB151*('Step 2 Program Parameters'!$C$3/12)</f>
        <v>#VALUE!</v>
      </c>
      <c r="AD151" s="26"/>
    </row>
    <row r="152" spans="1:30" x14ac:dyDescent="0.2">
      <c r="A152" s="27" t="str">
        <f>IF(Values_Entered,A151+1,"")</f>
        <v/>
      </c>
      <c r="B152" s="28" t="str">
        <f t="shared" si="50"/>
        <v/>
      </c>
      <c r="C152" s="29" t="str">
        <f t="shared" si="57"/>
        <v/>
      </c>
      <c r="D152" s="29" t="str">
        <f t="shared" si="58"/>
        <v/>
      </c>
      <c r="E152" s="29" t="str">
        <f t="shared" si="51"/>
        <v/>
      </c>
      <c r="F152" s="29" t="str">
        <f t="shared" si="40"/>
        <v/>
      </c>
      <c r="G152" s="29" t="str">
        <f>IF(Pay_Num&lt;&gt;"",IF('Program 1'!Pay_Num&lt;=$J$2,0,Total_Pay-Int),"")</f>
        <v/>
      </c>
      <c r="H152" s="29" t="str">
        <f t="shared" si="59"/>
        <v/>
      </c>
      <c r="I152" s="29" t="str">
        <f t="shared" si="41"/>
        <v/>
      </c>
      <c r="J152" s="30" t="e">
        <f>IF('Program 1'!Beg_Bal&gt;0,E152*($G$3/($G$3+$G$5)),0)</f>
        <v>#VALUE!</v>
      </c>
      <c r="K152" s="30" t="e">
        <f>IF('Program 1'!Beg_Bal&gt;0,E152*($G$5/($G$5+$G$3)),0)</f>
        <v>#VALUE!</v>
      </c>
      <c r="L152" s="30" t="e">
        <f>IF(C152&lt;0,0,IF($M$5&lt;1,($M$5*'Program 1'!C152),$M$5))</f>
        <v>#VALUE!</v>
      </c>
      <c r="M152" s="26"/>
      <c r="N152" s="26"/>
      <c r="O152" s="38">
        <f t="shared" si="52"/>
        <v>0</v>
      </c>
      <c r="P152" s="26" t="e">
        <f t="shared" si="42"/>
        <v>#VALUE!</v>
      </c>
      <c r="Q152" s="26" t="e">
        <f t="shared" si="43"/>
        <v>#VALUE!</v>
      </c>
      <c r="R152" s="31" t="e">
        <f t="shared" si="53"/>
        <v>#VALUE!</v>
      </c>
      <c r="S152" s="31" t="e">
        <f t="shared" si="54"/>
        <v>#VALUE!</v>
      </c>
      <c r="T152" s="31" t="e">
        <f t="shared" si="55"/>
        <v>#VALUE!</v>
      </c>
      <c r="U152" s="31" t="e">
        <f t="shared" si="56"/>
        <v>#VALUE!</v>
      </c>
      <c r="V152" s="26" t="e">
        <f t="shared" si="44"/>
        <v>#VALUE!</v>
      </c>
      <c r="W152" s="26" t="e">
        <f t="shared" si="45"/>
        <v>#VALUE!</v>
      </c>
      <c r="X152" s="26" t="e">
        <f t="shared" si="46"/>
        <v>#VALUE!</v>
      </c>
      <c r="Y152" s="26" t="e">
        <f t="shared" si="47"/>
        <v>#VALUE!</v>
      </c>
      <c r="Z152" s="26" t="e">
        <f t="shared" si="48"/>
        <v>#VALUE!</v>
      </c>
      <c r="AA152" s="26" t="e">
        <f t="shared" si="49"/>
        <v>#VALUE!</v>
      </c>
      <c r="AB152" s="26" t="e">
        <f>IF(P152&gt;0,IF(SUM($N$16:N152)&gt;0,'Program 1'!Loan_Amount-SUM($N$16:N152),'Program 1'!Loan_Amount),0)</f>
        <v>#VALUE!</v>
      </c>
      <c r="AC152" s="37" t="e">
        <f>AB152*('Step 2 Program Parameters'!$C$3/12)</f>
        <v>#VALUE!</v>
      </c>
      <c r="AD152" s="26"/>
    </row>
    <row r="153" spans="1:30" x14ac:dyDescent="0.2">
      <c r="A153" s="27" t="str">
        <f>IF(Values_Entered,A152+1,"")</f>
        <v/>
      </c>
      <c r="B153" s="28" t="str">
        <f t="shared" si="50"/>
        <v/>
      </c>
      <c r="C153" s="29" t="str">
        <f t="shared" si="57"/>
        <v/>
      </c>
      <c r="D153" s="29" t="str">
        <f t="shared" si="58"/>
        <v/>
      </c>
      <c r="E153" s="29" t="str">
        <f t="shared" si="51"/>
        <v/>
      </c>
      <c r="F153" s="29" t="str">
        <f t="shared" si="40"/>
        <v/>
      </c>
      <c r="G153" s="29" t="str">
        <f>IF(Pay_Num&lt;&gt;"",IF('Program 1'!Pay_Num&lt;=$J$2,0,Total_Pay-Int),"")</f>
        <v/>
      </c>
      <c r="H153" s="29" t="str">
        <f t="shared" si="59"/>
        <v/>
      </c>
      <c r="I153" s="29" t="str">
        <f t="shared" si="41"/>
        <v/>
      </c>
      <c r="J153" s="30" t="e">
        <f>IF('Program 1'!Beg_Bal&gt;0,E153*($G$3/($G$3+$G$5)),0)</f>
        <v>#VALUE!</v>
      </c>
      <c r="K153" s="30" t="e">
        <f>IF('Program 1'!Beg_Bal&gt;0,E153*($G$5/($G$5+$G$3)),0)</f>
        <v>#VALUE!</v>
      </c>
      <c r="L153" s="30" t="e">
        <f>IF(C153&lt;0,0,IF($M$5&lt;1,($M$5*'Program 1'!C153),$M$5))</f>
        <v>#VALUE!</v>
      </c>
      <c r="M153" s="26"/>
      <c r="N153" s="26"/>
      <c r="O153" s="38">
        <f t="shared" si="52"/>
        <v>0</v>
      </c>
      <c r="P153" s="26" t="e">
        <f t="shared" si="42"/>
        <v>#VALUE!</v>
      </c>
      <c r="Q153" s="26" t="e">
        <f t="shared" si="43"/>
        <v>#VALUE!</v>
      </c>
      <c r="R153" s="31" t="e">
        <f t="shared" si="53"/>
        <v>#VALUE!</v>
      </c>
      <c r="S153" s="31" t="e">
        <f t="shared" si="54"/>
        <v>#VALUE!</v>
      </c>
      <c r="T153" s="31" t="e">
        <f t="shared" si="55"/>
        <v>#VALUE!</v>
      </c>
      <c r="U153" s="31" t="e">
        <f t="shared" si="56"/>
        <v>#VALUE!</v>
      </c>
      <c r="V153" s="26" t="e">
        <f t="shared" si="44"/>
        <v>#VALUE!</v>
      </c>
      <c r="W153" s="26" t="e">
        <f t="shared" si="45"/>
        <v>#VALUE!</v>
      </c>
      <c r="X153" s="26" t="e">
        <f t="shared" si="46"/>
        <v>#VALUE!</v>
      </c>
      <c r="Y153" s="26" t="e">
        <f t="shared" si="47"/>
        <v>#VALUE!</v>
      </c>
      <c r="Z153" s="26" t="e">
        <f t="shared" si="48"/>
        <v>#VALUE!</v>
      </c>
      <c r="AA153" s="26" t="e">
        <f t="shared" si="49"/>
        <v>#VALUE!</v>
      </c>
      <c r="AB153" s="26" t="e">
        <f>IF(P153&gt;0,IF(SUM($N$16:N153)&gt;0,'Program 1'!Loan_Amount-SUM($N$16:N153),'Program 1'!Loan_Amount),0)</f>
        <v>#VALUE!</v>
      </c>
      <c r="AC153" s="37" t="e">
        <f>AB153*('Step 2 Program Parameters'!$C$3/12)</f>
        <v>#VALUE!</v>
      </c>
      <c r="AD153" s="26"/>
    </row>
    <row r="154" spans="1:30" x14ac:dyDescent="0.2">
      <c r="A154" s="27" t="str">
        <f>IF(Values_Entered,A153+1,"")</f>
        <v/>
      </c>
      <c r="B154" s="28" t="str">
        <f t="shared" si="50"/>
        <v/>
      </c>
      <c r="C154" s="29" t="str">
        <f t="shared" si="57"/>
        <v/>
      </c>
      <c r="D154" s="29" t="str">
        <f t="shared" si="58"/>
        <v/>
      </c>
      <c r="E154" s="29" t="str">
        <f t="shared" si="51"/>
        <v/>
      </c>
      <c r="F154" s="29" t="str">
        <f t="shared" si="40"/>
        <v/>
      </c>
      <c r="G154" s="29" t="str">
        <f>IF(Pay_Num&lt;&gt;"",IF('Program 1'!Pay_Num&lt;=$J$2,0,Total_Pay-Int),"")</f>
        <v/>
      </c>
      <c r="H154" s="29" t="str">
        <f t="shared" si="59"/>
        <v/>
      </c>
      <c r="I154" s="29" t="str">
        <f t="shared" si="41"/>
        <v/>
      </c>
      <c r="J154" s="30" t="e">
        <f>IF('Program 1'!Beg_Bal&gt;0,E154*($G$3/($G$3+$G$5)),0)</f>
        <v>#VALUE!</v>
      </c>
      <c r="K154" s="30" t="e">
        <f>IF('Program 1'!Beg_Bal&gt;0,E154*($G$5/($G$5+$G$3)),0)</f>
        <v>#VALUE!</v>
      </c>
      <c r="L154" s="30" t="e">
        <f>IF(C154&lt;0,0,IF($M$5&lt;1,($M$5*'Program 1'!C154),$M$5))</f>
        <v>#VALUE!</v>
      </c>
      <c r="M154" s="26"/>
      <c r="N154" s="26"/>
      <c r="O154" s="38">
        <f t="shared" si="52"/>
        <v>0</v>
      </c>
      <c r="P154" s="26" t="e">
        <f t="shared" si="42"/>
        <v>#VALUE!</v>
      </c>
      <c r="Q154" s="26" t="e">
        <f t="shared" si="43"/>
        <v>#VALUE!</v>
      </c>
      <c r="R154" s="31" t="e">
        <f t="shared" si="53"/>
        <v>#VALUE!</v>
      </c>
      <c r="S154" s="31" t="e">
        <f t="shared" si="54"/>
        <v>#VALUE!</v>
      </c>
      <c r="T154" s="31" t="e">
        <f t="shared" si="55"/>
        <v>#VALUE!</v>
      </c>
      <c r="U154" s="31" t="e">
        <f t="shared" si="56"/>
        <v>#VALUE!</v>
      </c>
      <c r="V154" s="26" t="e">
        <f t="shared" si="44"/>
        <v>#VALUE!</v>
      </c>
      <c r="W154" s="26" t="e">
        <f t="shared" si="45"/>
        <v>#VALUE!</v>
      </c>
      <c r="X154" s="26" t="e">
        <f t="shared" si="46"/>
        <v>#VALUE!</v>
      </c>
      <c r="Y154" s="26" t="e">
        <f t="shared" si="47"/>
        <v>#VALUE!</v>
      </c>
      <c r="Z154" s="26" t="e">
        <f t="shared" si="48"/>
        <v>#VALUE!</v>
      </c>
      <c r="AA154" s="26" t="e">
        <f t="shared" si="49"/>
        <v>#VALUE!</v>
      </c>
      <c r="AB154" s="26" t="e">
        <f>IF(P154&gt;0,IF(SUM($N$16:N154)&gt;0,'Program 1'!Loan_Amount-SUM($N$16:N154),'Program 1'!Loan_Amount),0)</f>
        <v>#VALUE!</v>
      </c>
      <c r="AC154" s="37" t="e">
        <f>AB154*('Step 2 Program Parameters'!$C$3/12)</f>
        <v>#VALUE!</v>
      </c>
      <c r="AD154" s="26"/>
    </row>
    <row r="155" spans="1:30" x14ac:dyDescent="0.2">
      <c r="A155" s="27" t="str">
        <f>IF(Values_Entered,A154+1,"")</f>
        <v/>
      </c>
      <c r="B155" s="28" t="str">
        <f t="shared" si="50"/>
        <v/>
      </c>
      <c r="C155" s="29" t="str">
        <f t="shared" si="57"/>
        <v/>
      </c>
      <c r="D155" s="29" t="str">
        <f t="shared" si="58"/>
        <v/>
      </c>
      <c r="E155" s="29" t="str">
        <f t="shared" si="51"/>
        <v/>
      </c>
      <c r="F155" s="29" t="str">
        <f t="shared" si="40"/>
        <v/>
      </c>
      <c r="G155" s="29" t="str">
        <f>IF(Pay_Num&lt;&gt;"",IF('Program 1'!Pay_Num&lt;=$J$2,0,Total_Pay-Int),"")</f>
        <v/>
      </c>
      <c r="H155" s="29" t="str">
        <f t="shared" si="59"/>
        <v/>
      </c>
      <c r="I155" s="29" t="str">
        <f t="shared" si="41"/>
        <v/>
      </c>
      <c r="J155" s="30" t="e">
        <f>IF('Program 1'!Beg_Bal&gt;0,E155*($G$3/($G$3+$G$5)),0)</f>
        <v>#VALUE!</v>
      </c>
      <c r="K155" s="30" t="e">
        <f>IF('Program 1'!Beg_Bal&gt;0,E155*($G$5/($G$5+$G$3)),0)</f>
        <v>#VALUE!</v>
      </c>
      <c r="L155" s="30" t="e">
        <f>IF(C155&lt;0,0,IF($M$5&lt;1,($M$5*'Program 1'!C155),$M$5))</f>
        <v>#VALUE!</v>
      </c>
      <c r="M155" s="26"/>
      <c r="N155" s="26"/>
      <c r="O155" s="38">
        <f t="shared" si="52"/>
        <v>0</v>
      </c>
      <c r="P155" s="26" t="e">
        <f t="shared" si="42"/>
        <v>#VALUE!</v>
      </c>
      <c r="Q155" s="26" t="e">
        <f t="shared" si="43"/>
        <v>#VALUE!</v>
      </c>
      <c r="R155" s="31" t="e">
        <f t="shared" si="53"/>
        <v>#VALUE!</v>
      </c>
      <c r="S155" s="31" t="e">
        <f t="shared" si="54"/>
        <v>#VALUE!</v>
      </c>
      <c r="T155" s="31" t="e">
        <f t="shared" si="55"/>
        <v>#VALUE!</v>
      </c>
      <c r="U155" s="31" t="e">
        <f t="shared" si="56"/>
        <v>#VALUE!</v>
      </c>
      <c r="V155" s="26" t="e">
        <f t="shared" si="44"/>
        <v>#VALUE!</v>
      </c>
      <c r="W155" s="26" t="e">
        <f t="shared" si="45"/>
        <v>#VALUE!</v>
      </c>
      <c r="X155" s="26" t="e">
        <f t="shared" si="46"/>
        <v>#VALUE!</v>
      </c>
      <c r="Y155" s="26" t="e">
        <f t="shared" si="47"/>
        <v>#VALUE!</v>
      </c>
      <c r="Z155" s="26" t="e">
        <f t="shared" si="48"/>
        <v>#VALUE!</v>
      </c>
      <c r="AA155" s="26" t="e">
        <f t="shared" si="49"/>
        <v>#VALUE!</v>
      </c>
      <c r="AB155" s="26" t="e">
        <f>IF(P155&gt;0,IF(SUM($N$16:N155)&gt;0,'Program 1'!Loan_Amount-SUM($N$16:N155),'Program 1'!Loan_Amount),0)</f>
        <v>#VALUE!</v>
      </c>
      <c r="AC155" s="37" t="e">
        <f>AB155*('Step 2 Program Parameters'!$C$3/12)</f>
        <v>#VALUE!</v>
      </c>
      <c r="AD155" s="26"/>
    </row>
    <row r="156" spans="1:30" x14ac:dyDescent="0.2">
      <c r="A156" s="27" t="str">
        <f>IF(Values_Entered,A155+1,"")</f>
        <v/>
      </c>
      <c r="B156" s="28" t="str">
        <f t="shared" si="50"/>
        <v/>
      </c>
      <c r="C156" s="29" t="str">
        <f t="shared" si="57"/>
        <v/>
      </c>
      <c r="D156" s="29" t="str">
        <f t="shared" si="58"/>
        <v/>
      </c>
      <c r="E156" s="29" t="str">
        <f t="shared" si="51"/>
        <v/>
      </c>
      <c r="F156" s="29" t="str">
        <f t="shared" si="40"/>
        <v/>
      </c>
      <c r="G156" s="29" t="str">
        <f>IF(Pay_Num&lt;&gt;"",IF('Program 1'!Pay_Num&lt;=$J$2,0,Total_Pay-Int),"")</f>
        <v/>
      </c>
      <c r="H156" s="29" t="str">
        <f t="shared" si="59"/>
        <v/>
      </c>
      <c r="I156" s="29" t="str">
        <f t="shared" si="41"/>
        <v/>
      </c>
      <c r="J156" s="30" t="e">
        <f>IF('Program 1'!Beg_Bal&gt;0,E156*($G$3/($G$3+$G$5)),0)</f>
        <v>#VALUE!</v>
      </c>
      <c r="K156" s="30" t="e">
        <f>IF('Program 1'!Beg_Bal&gt;0,E156*($G$5/($G$5+$G$3)),0)</f>
        <v>#VALUE!</v>
      </c>
      <c r="L156" s="30" t="e">
        <f>IF(C156&lt;0,0,IF($M$5&lt;1,($M$5*'Program 1'!C156),$M$5))</f>
        <v>#VALUE!</v>
      </c>
      <c r="M156" s="26"/>
      <c r="N156" s="26"/>
      <c r="O156" s="38">
        <f t="shared" si="52"/>
        <v>0</v>
      </c>
      <c r="P156" s="26" t="e">
        <f t="shared" si="42"/>
        <v>#VALUE!</v>
      </c>
      <c r="Q156" s="26" t="e">
        <f t="shared" si="43"/>
        <v>#VALUE!</v>
      </c>
      <c r="R156" s="31" t="e">
        <f t="shared" si="53"/>
        <v>#VALUE!</v>
      </c>
      <c r="S156" s="31" t="e">
        <f t="shared" si="54"/>
        <v>#VALUE!</v>
      </c>
      <c r="T156" s="31" t="e">
        <f t="shared" si="55"/>
        <v>#VALUE!</v>
      </c>
      <c r="U156" s="31" t="e">
        <f t="shared" si="56"/>
        <v>#VALUE!</v>
      </c>
      <c r="V156" s="26" t="e">
        <f t="shared" si="44"/>
        <v>#VALUE!</v>
      </c>
      <c r="W156" s="26" t="e">
        <f t="shared" si="45"/>
        <v>#VALUE!</v>
      </c>
      <c r="X156" s="26" t="e">
        <f t="shared" si="46"/>
        <v>#VALUE!</v>
      </c>
      <c r="Y156" s="26" t="e">
        <f t="shared" si="47"/>
        <v>#VALUE!</v>
      </c>
      <c r="Z156" s="26" t="e">
        <f t="shared" si="48"/>
        <v>#VALUE!</v>
      </c>
      <c r="AA156" s="26" t="e">
        <f t="shared" si="49"/>
        <v>#VALUE!</v>
      </c>
      <c r="AB156" s="26" t="e">
        <f>IF(P156&gt;0,IF(SUM($N$16:N156)&gt;0,'Program 1'!Loan_Amount-SUM($N$16:N156),'Program 1'!Loan_Amount),0)</f>
        <v>#VALUE!</v>
      </c>
      <c r="AC156" s="37" t="e">
        <f>AB156*('Step 2 Program Parameters'!$C$3/12)</f>
        <v>#VALUE!</v>
      </c>
      <c r="AD156" s="26"/>
    </row>
    <row r="157" spans="1:30" x14ac:dyDescent="0.2">
      <c r="A157" s="27" t="str">
        <f>IF(Values_Entered,A156+1,"")</f>
        <v/>
      </c>
      <c r="B157" s="28" t="str">
        <f t="shared" si="50"/>
        <v/>
      </c>
      <c r="C157" s="29" t="str">
        <f t="shared" si="57"/>
        <v/>
      </c>
      <c r="D157" s="29" t="str">
        <f t="shared" si="58"/>
        <v/>
      </c>
      <c r="E157" s="29" t="str">
        <f t="shared" si="51"/>
        <v/>
      </c>
      <c r="F157" s="29" t="str">
        <f t="shared" si="40"/>
        <v/>
      </c>
      <c r="G157" s="29" t="str">
        <f>IF(Pay_Num&lt;&gt;"",IF('Program 1'!Pay_Num&lt;=$J$2,0,Total_Pay-Int),"")</f>
        <v/>
      </c>
      <c r="H157" s="29" t="str">
        <f t="shared" si="59"/>
        <v/>
      </c>
      <c r="I157" s="29" t="str">
        <f t="shared" si="41"/>
        <v/>
      </c>
      <c r="J157" s="30" t="e">
        <f>IF('Program 1'!Beg_Bal&gt;0,E157*($G$3/($G$3+$G$5)),0)</f>
        <v>#VALUE!</v>
      </c>
      <c r="K157" s="30" t="e">
        <f>IF('Program 1'!Beg_Bal&gt;0,E157*($G$5/($G$5+$G$3)),0)</f>
        <v>#VALUE!</v>
      </c>
      <c r="L157" s="30" t="e">
        <f>IF(C157&lt;0,0,IF($M$5&lt;1,($M$5*'Program 1'!C157),$M$5))</f>
        <v>#VALUE!</v>
      </c>
      <c r="M157" s="26"/>
      <c r="N157" s="26"/>
      <c r="O157" s="38">
        <f t="shared" si="52"/>
        <v>0</v>
      </c>
      <c r="P157" s="26" t="e">
        <f t="shared" si="42"/>
        <v>#VALUE!</v>
      </c>
      <c r="Q157" s="26" t="e">
        <f t="shared" si="43"/>
        <v>#VALUE!</v>
      </c>
      <c r="R157" s="31" t="e">
        <f t="shared" si="53"/>
        <v>#VALUE!</v>
      </c>
      <c r="S157" s="31" t="e">
        <f t="shared" si="54"/>
        <v>#VALUE!</v>
      </c>
      <c r="T157" s="31" t="e">
        <f t="shared" si="55"/>
        <v>#VALUE!</v>
      </c>
      <c r="U157" s="31" t="e">
        <f t="shared" si="56"/>
        <v>#VALUE!</v>
      </c>
      <c r="V157" s="26" t="e">
        <f t="shared" si="44"/>
        <v>#VALUE!</v>
      </c>
      <c r="W157" s="26" t="e">
        <f t="shared" si="45"/>
        <v>#VALUE!</v>
      </c>
      <c r="X157" s="26" t="e">
        <f t="shared" si="46"/>
        <v>#VALUE!</v>
      </c>
      <c r="Y157" s="26" t="e">
        <f t="shared" si="47"/>
        <v>#VALUE!</v>
      </c>
      <c r="Z157" s="26" t="e">
        <f t="shared" si="48"/>
        <v>#VALUE!</v>
      </c>
      <c r="AA157" s="26" t="e">
        <f t="shared" si="49"/>
        <v>#VALUE!</v>
      </c>
      <c r="AB157" s="26" t="e">
        <f>IF(P157&gt;0,IF(SUM($N$16:N157)&gt;0,'Program 1'!Loan_Amount-SUM($N$16:N157),'Program 1'!Loan_Amount),0)</f>
        <v>#VALUE!</v>
      </c>
      <c r="AC157" s="37" t="e">
        <f>AB157*('Step 2 Program Parameters'!$C$3/12)</f>
        <v>#VALUE!</v>
      </c>
      <c r="AD157" s="26"/>
    </row>
    <row r="158" spans="1:30" x14ac:dyDescent="0.2">
      <c r="A158" s="27" t="str">
        <f>IF(Values_Entered,A157+1,"")</f>
        <v/>
      </c>
      <c r="B158" s="28" t="str">
        <f t="shared" si="50"/>
        <v/>
      </c>
      <c r="C158" s="29" t="str">
        <f t="shared" si="57"/>
        <v/>
      </c>
      <c r="D158" s="29" t="str">
        <f t="shared" si="58"/>
        <v/>
      </c>
      <c r="E158" s="29" t="str">
        <f t="shared" si="51"/>
        <v/>
      </c>
      <c r="F158" s="29" t="str">
        <f t="shared" si="40"/>
        <v/>
      </c>
      <c r="G158" s="29" t="str">
        <f>IF(Pay_Num&lt;&gt;"",IF('Program 1'!Pay_Num&lt;=$J$2,0,Total_Pay-Int),"")</f>
        <v/>
      </c>
      <c r="H158" s="29" t="str">
        <f t="shared" si="59"/>
        <v/>
      </c>
      <c r="I158" s="29" t="str">
        <f t="shared" si="41"/>
        <v/>
      </c>
      <c r="J158" s="30" t="e">
        <f>IF('Program 1'!Beg_Bal&gt;0,E158*($G$3/($G$3+$G$5)),0)</f>
        <v>#VALUE!</v>
      </c>
      <c r="K158" s="30" t="e">
        <f>IF('Program 1'!Beg_Bal&gt;0,E158*($G$5/($G$5+$G$3)),0)</f>
        <v>#VALUE!</v>
      </c>
      <c r="L158" s="30" t="e">
        <f>IF(C158&lt;0,0,IF($M$5&lt;1,($M$5*'Program 1'!C158),$M$5))</f>
        <v>#VALUE!</v>
      </c>
      <c r="M158" s="26"/>
      <c r="N158" s="26"/>
      <c r="O158" s="38">
        <f t="shared" si="52"/>
        <v>0</v>
      </c>
      <c r="P158" s="26" t="e">
        <f t="shared" si="42"/>
        <v>#VALUE!</v>
      </c>
      <c r="Q158" s="26" t="e">
        <f t="shared" si="43"/>
        <v>#VALUE!</v>
      </c>
      <c r="R158" s="31" t="e">
        <f t="shared" si="53"/>
        <v>#VALUE!</v>
      </c>
      <c r="S158" s="31" t="e">
        <f t="shared" si="54"/>
        <v>#VALUE!</v>
      </c>
      <c r="T158" s="31" t="e">
        <f t="shared" si="55"/>
        <v>#VALUE!</v>
      </c>
      <c r="U158" s="31" t="e">
        <f t="shared" si="56"/>
        <v>#VALUE!</v>
      </c>
      <c r="V158" s="26" t="e">
        <f t="shared" si="44"/>
        <v>#VALUE!</v>
      </c>
      <c r="W158" s="26" t="e">
        <f t="shared" si="45"/>
        <v>#VALUE!</v>
      </c>
      <c r="X158" s="26" t="e">
        <f t="shared" si="46"/>
        <v>#VALUE!</v>
      </c>
      <c r="Y158" s="26" t="e">
        <f t="shared" si="47"/>
        <v>#VALUE!</v>
      </c>
      <c r="Z158" s="26" t="e">
        <f t="shared" si="48"/>
        <v>#VALUE!</v>
      </c>
      <c r="AA158" s="26" t="e">
        <f t="shared" si="49"/>
        <v>#VALUE!</v>
      </c>
      <c r="AB158" s="26" t="e">
        <f>IF(P158&gt;0,IF(SUM($N$16:N158)&gt;0,'Program 1'!Loan_Amount-SUM($N$16:N158),'Program 1'!Loan_Amount),0)</f>
        <v>#VALUE!</v>
      </c>
      <c r="AC158" s="37" t="e">
        <f>AB158*('Step 2 Program Parameters'!$C$3/12)</f>
        <v>#VALUE!</v>
      </c>
      <c r="AD158" s="26"/>
    </row>
    <row r="159" spans="1:30" x14ac:dyDescent="0.2">
      <c r="A159" s="27" t="str">
        <f>IF(Values_Entered,A158+1,"")</f>
        <v/>
      </c>
      <c r="B159" s="28" t="str">
        <f t="shared" si="50"/>
        <v/>
      </c>
      <c r="C159" s="29" t="str">
        <f t="shared" si="57"/>
        <v/>
      </c>
      <c r="D159" s="29" t="str">
        <f t="shared" si="58"/>
        <v/>
      </c>
      <c r="E159" s="29" t="str">
        <f t="shared" si="51"/>
        <v/>
      </c>
      <c r="F159" s="29" t="str">
        <f t="shared" si="40"/>
        <v/>
      </c>
      <c r="G159" s="29" t="str">
        <f>IF(Pay_Num&lt;&gt;"",IF('Program 1'!Pay_Num&lt;=$J$2,0,Total_Pay-Int),"")</f>
        <v/>
      </c>
      <c r="H159" s="29" t="str">
        <f t="shared" si="59"/>
        <v/>
      </c>
      <c r="I159" s="29" t="str">
        <f t="shared" si="41"/>
        <v/>
      </c>
      <c r="J159" s="30" t="e">
        <f>IF('Program 1'!Beg_Bal&gt;0,E159*($G$3/($G$3+$G$5)),0)</f>
        <v>#VALUE!</v>
      </c>
      <c r="K159" s="30" t="e">
        <f>IF('Program 1'!Beg_Bal&gt;0,E159*($G$5/($G$5+$G$3)),0)</f>
        <v>#VALUE!</v>
      </c>
      <c r="L159" s="30" t="e">
        <f>IF(C159&lt;0,0,IF($M$5&lt;1,($M$5*'Program 1'!C159),$M$5))</f>
        <v>#VALUE!</v>
      </c>
      <c r="M159" s="26"/>
      <c r="N159" s="26"/>
      <c r="O159" s="38">
        <f t="shared" si="52"/>
        <v>0</v>
      </c>
      <c r="P159" s="26" t="e">
        <f t="shared" si="42"/>
        <v>#VALUE!</v>
      </c>
      <c r="Q159" s="26" t="e">
        <f t="shared" si="43"/>
        <v>#VALUE!</v>
      </c>
      <c r="R159" s="31" t="e">
        <f t="shared" si="53"/>
        <v>#VALUE!</v>
      </c>
      <c r="S159" s="31" t="e">
        <f t="shared" si="54"/>
        <v>#VALUE!</v>
      </c>
      <c r="T159" s="31" t="e">
        <f t="shared" si="55"/>
        <v>#VALUE!</v>
      </c>
      <c r="U159" s="31" t="e">
        <f t="shared" si="56"/>
        <v>#VALUE!</v>
      </c>
      <c r="V159" s="26" t="e">
        <f t="shared" si="44"/>
        <v>#VALUE!</v>
      </c>
      <c r="W159" s="26" t="e">
        <f t="shared" si="45"/>
        <v>#VALUE!</v>
      </c>
      <c r="X159" s="26" t="e">
        <f t="shared" si="46"/>
        <v>#VALUE!</v>
      </c>
      <c r="Y159" s="26" t="e">
        <f t="shared" si="47"/>
        <v>#VALUE!</v>
      </c>
      <c r="Z159" s="26" t="e">
        <f t="shared" si="48"/>
        <v>#VALUE!</v>
      </c>
      <c r="AA159" s="26" t="e">
        <f t="shared" si="49"/>
        <v>#VALUE!</v>
      </c>
      <c r="AB159" s="26" t="e">
        <f>IF(P159&gt;0,IF(SUM($N$16:N159)&gt;0,'Program 1'!Loan_Amount-SUM($N$16:N159),'Program 1'!Loan_Amount),0)</f>
        <v>#VALUE!</v>
      </c>
      <c r="AC159" s="37" t="e">
        <f>AB159*('Step 2 Program Parameters'!$C$3/12)</f>
        <v>#VALUE!</v>
      </c>
      <c r="AD159" s="26"/>
    </row>
    <row r="160" spans="1:30" x14ac:dyDescent="0.2">
      <c r="A160" s="27" t="str">
        <f>IF(Values_Entered,A159+1,"")</f>
        <v/>
      </c>
      <c r="B160" s="28" t="str">
        <f t="shared" si="50"/>
        <v/>
      </c>
      <c r="C160" s="29" t="str">
        <f t="shared" si="57"/>
        <v/>
      </c>
      <c r="D160" s="29" t="str">
        <f t="shared" si="58"/>
        <v/>
      </c>
      <c r="E160" s="29" t="str">
        <f t="shared" si="51"/>
        <v/>
      </c>
      <c r="F160" s="29" t="str">
        <f t="shared" si="40"/>
        <v/>
      </c>
      <c r="G160" s="29" t="str">
        <f>IF(Pay_Num&lt;&gt;"",IF('Program 1'!Pay_Num&lt;=$J$2,0,Total_Pay-Int),"")</f>
        <v/>
      </c>
      <c r="H160" s="29" t="str">
        <f t="shared" si="59"/>
        <v/>
      </c>
      <c r="I160" s="29" t="str">
        <f t="shared" si="41"/>
        <v/>
      </c>
      <c r="J160" s="30" t="e">
        <f>IF('Program 1'!Beg_Bal&gt;0,E160*($G$3/($G$3+$G$5)),0)</f>
        <v>#VALUE!</v>
      </c>
      <c r="K160" s="30" t="e">
        <f>IF('Program 1'!Beg_Bal&gt;0,E160*($G$5/($G$5+$G$3)),0)</f>
        <v>#VALUE!</v>
      </c>
      <c r="L160" s="30" t="e">
        <f>IF(C160&lt;0,0,IF($M$5&lt;1,($M$5*'Program 1'!C160),$M$5))</f>
        <v>#VALUE!</v>
      </c>
      <c r="M160" s="26"/>
      <c r="N160" s="26"/>
      <c r="O160" s="38">
        <f t="shared" si="52"/>
        <v>0</v>
      </c>
      <c r="P160" s="26" t="e">
        <f t="shared" si="42"/>
        <v>#VALUE!</v>
      </c>
      <c r="Q160" s="26" t="e">
        <f t="shared" si="43"/>
        <v>#VALUE!</v>
      </c>
      <c r="R160" s="31" t="e">
        <f t="shared" si="53"/>
        <v>#VALUE!</v>
      </c>
      <c r="S160" s="31" t="e">
        <f t="shared" si="54"/>
        <v>#VALUE!</v>
      </c>
      <c r="T160" s="31" t="e">
        <f t="shared" si="55"/>
        <v>#VALUE!</v>
      </c>
      <c r="U160" s="31" t="e">
        <f t="shared" si="56"/>
        <v>#VALUE!</v>
      </c>
      <c r="V160" s="26" t="e">
        <f t="shared" si="44"/>
        <v>#VALUE!</v>
      </c>
      <c r="W160" s="26" t="e">
        <f t="shared" si="45"/>
        <v>#VALUE!</v>
      </c>
      <c r="X160" s="26" t="e">
        <f t="shared" si="46"/>
        <v>#VALUE!</v>
      </c>
      <c r="Y160" s="26" t="e">
        <f t="shared" si="47"/>
        <v>#VALUE!</v>
      </c>
      <c r="Z160" s="26" t="e">
        <f t="shared" si="48"/>
        <v>#VALUE!</v>
      </c>
      <c r="AA160" s="26" t="e">
        <f t="shared" si="49"/>
        <v>#VALUE!</v>
      </c>
      <c r="AB160" s="26" t="e">
        <f>IF(P160&gt;0,IF(SUM($N$16:N160)&gt;0,'Program 1'!Loan_Amount-SUM($N$16:N160),'Program 1'!Loan_Amount),0)</f>
        <v>#VALUE!</v>
      </c>
      <c r="AC160" s="37" t="e">
        <f>AB160*('Step 2 Program Parameters'!$C$3/12)</f>
        <v>#VALUE!</v>
      </c>
      <c r="AD160" s="26"/>
    </row>
    <row r="161" spans="1:30" x14ac:dyDescent="0.2">
      <c r="A161" s="27" t="str">
        <f>IF(Values_Entered,A160+1,"")</f>
        <v/>
      </c>
      <c r="B161" s="28" t="str">
        <f t="shared" si="50"/>
        <v/>
      </c>
      <c r="C161" s="29" t="str">
        <f t="shared" si="57"/>
        <v/>
      </c>
      <c r="D161" s="29" t="str">
        <f t="shared" si="58"/>
        <v/>
      </c>
      <c r="E161" s="29" t="str">
        <f t="shared" si="51"/>
        <v/>
      </c>
      <c r="F161" s="29" t="str">
        <f t="shared" si="40"/>
        <v/>
      </c>
      <c r="G161" s="29" t="str">
        <f>IF(Pay_Num&lt;&gt;"",IF('Program 1'!Pay_Num&lt;=$J$2,0,Total_Pay-Int),"")</f>
        <v/>
      </c>
      <c r="H161" s="29" t="str">
        <f t="shared" si="59"/>
        <v/>
      </c>
      <c r="I161" s="29" t="str">
        <f t="shared" si="41"/>
        <v/>
      </c>
      <c r="J161" s="30" t="e">
        <f>IF('Program 1'!Beg_Bal&gt;0,E161*($G$3/($G$3+$G$5)),0)</f>
        <v>#VALUE!</v>
      </c>
      <c r="K161" s="30" t="e">
        <f>IF('Program 1'!Beg_Bal&gt;0,E161*($G$5/($G$5+$G$3)),0)</f>
        <v>#VALUE!</v>
      </c>
      <c r="L161" s="30" t="e">
        <f>IF(C161&lt;0,0,IF($M$5&lt;1,($M$5*'Program 1'!C161),$M$5))</f>
        <v>#VALUE!</v>
      </c>
      <c r="M161" s="26"/>
      <c r="N161" s="26"/>
      <c r="O161" s="38">
        <f t="shared" si="52"/>
        <v>0</v>
      </c>
      <c r="P161" s="26" t="e">
        <f t="shared" si="42"/>
        <v>#VALUE!</v>
      </c>
      <c r="Q161" s="26" t="e">
        <f t="shared" si="43"/>
        <v>#VALUE!</v>
      </c>
      <c r="R161" s="31" t="e">
        <f t="shared" si="53"/>
        <v>#VALUE!</v>
      </c>
      <c r="S161" s="31" t="e">
        <f t="shared" si="54"/>
        <v>#VALUE!</v>
      </c>
      <c r="T161" s="31" t="e">
        <f t="shared" si="55"/>
        <v>#VALUE!</v>
      </c>
      <c r="U161" s="31" t="e">
        <f t="shared" si="56"/>
        <v>#VALUE!</v>
      </c>
      <c r="V161" s="26" t="e">
        <f t="shared" si="44"/>
        <v>#VALUE!</v>
      </c>
      <c r="W161" s="26" t="e">
        <f t="shared" si="45"/>
        <v>#VALUE!</v>
      </c>
      <c r="X161" s="26" t="e">
        <f t="shared" si="46"/>
        <v>#VALUE!</v>
      </c>
      <c r="Y161" s="26" t="e">
        <f t="shared" si="47"/>
        <v>#VALUE!</v>
      </c>
      <c r="Z161" s="26" t="e">
        <f t="shared" si="48"/>
        <v>#VALUE!</v>
      </c>
      <c r="AA161" s="26" t="e">
        <f t="shared" si="49"/>
        <v>#VALUE!</v>
      </c>
      <c r="AB161" s="26" t="e">
        <f>IF(P161&gt;0,IF(SUM($N$16:N161)&gt;0,'Program 1'!Loan_Amount-SUM($N$16:N161),'Program 1'!Loan_Amount),0)</f>
        <v>#VALUE!</v>
      </c>
      <c r="AC161" s="37" t="e">
        <f>AB161*('Step 2 Program Parameters'!$C$3/12)</f>
        <v>#VALUE!</v>
      </c>
      <c r="AD161" s="26"/>
    </row>
    <row r="162" spans="1:30" x14ac:dyDescent="0.2">
      <c r="A162" s="27" t="str">
        <f>IF(Values_Entered,A161+1,"")</f>
        <v/>
      </c>
      <c r="B162" s="28" t="str">
        <f t="shared" si="50"/>
        <v/>
      </c>
      <c r="C162" s="29" t="str">
        <f t="shared" si="57"/>
        <v/>
      </c>
      <c r="D162" s="29" t="str">
        <f t="shared" si="58"/>
        <v/>
      </c>
      <c r="E162" s="29" t="str">
        <f t="shared" si="51"/>
        <v/>
      </c>
      <c r="F162" s="29" t="str">
        <f t="shared" si="40"/>
        <v/>
      </c>
      <c r="G162" s="29" t="str">
        <f>IF(Pay_Num&lt;&gt;"",IF('Program 1'!Pay_Num&lt;=$J$2,0,Total_Pay-Int),"")</f>
        <v/>
      </c>
      <c r="H162" s="29" t="str">
        <f t="shared" si="59"/>
        <v/>
      </c>
      <c r="I162" s="29" t="str">
        <f t="shared" si="41"/>
        <v/>
      </c>
      <c r="J162" s="30" t="e">
        <f>IF('Program 1'!Beg_Bal&gt;0,E162*($G$3/($G$3+$G$5)),0)</f>
        <v>#VALUE!</v>
      </c>
      <c r="K162" s="30" t="e">
        <f>IF('Program 1'!Beg_Bal&gt;0,E162*($G$5/($G$5+$G$3)),0)</f>
        <v>#VALUE!</v>
      </c>
      <c r="L162" s="30" t="e">
        <f>IF(C162&lt;0,0,IF($M$5&lt;1,($M$5*'Program 1'!C162),$M$5))</f>
        <v>#VALUE!</v>
      </c>
      <c r="M162" s="26"/>
      <c r="N162" s="26"/>
      <c r="O162" s="38">
        <f t="shared" si="52"/>
        <v>0</v>
      </c>
      <c r="P162" s="26" t="e">
        <f t="shared" si="42"/>
        <v>#VALUE!</v>
      </c>
      <c r="Q162" s="26" t="e">
        <f t="shared" si="43"/>
        <v>#VALUE!</v>
      </c>
      <c r="R162" s="31" t="e">
        <f t="shared" si="53"/>
        <v>#VALUE!</v>
      </c>
      <c r="S162" s="31" t="e">
        <f t="shared" si="54"/>
        <v>#VALUE!</v>
      </c>
      <c r="T162" s="31" t="e">
        <f t="shared" si="55"/>
        <v>#VALUE!</v>
      </c>
      <c r="U162" s="31" t="e">
        <f t="shared" si="56"/>
        <v>#VALUE!</v>
      </c>
      <c r="V162" s="26" t="e">
        <f t="shared" si="44"/>
        <v>#VALUE!</v>
      </c>
      <c r="W162" s="26" t="e">
        <f t="shared" si="45"/>
        <v>#VALUE!</v>
      </c>
      <c r="X162" s="26" t="e">
        <f t="shared" si="46"/>
        <v>#VALUE!</v>
      </c>
      <c r="Y162" s="26" t="e">
        <f t="shared" si="47"/>
        <v>#VALUE!</v>
      </c>
      <c r="Z162" s="26" t="e">
        <f t="shared" si="48"/>
        <v>#VALUE!</v>
      </c>
      <c r="AA162" s="26" t="e">
        <f t="shared" si="49"/>
        <v>#VALUE!</v>
      </c>
      <c r="AB162" s="26" t="e">
        <f>IF(P162&gt;0,IF(SUM($N$16:N162)&gt;0,'Program 1'!Loan_Amount-SUM($N$16:N162),'Program 1'!Loan_Amount),0)</f>
        <v>#VALUE!</v>
      </c>
      <c r="AC162" s="37" t="e">
        <f>AB162*('Step 2 Program Parameters'!$C$3/12)</f>
        <v>#VALUE!</v>
      </c>
      <c r="AD162" s="26"/>
    </row>
    <row r="163" spans="1:30" x14ac:dyDescent="0.2">
      <c r="A163" s="27" t="str">
        <f>IF(Values_Entered,A162+1,"")</f>
        <v/>
      </c>
      <c r="B163" s="28" t="str">
        <f t="shared" si="50"/>
        <v/>
      </c>
      <c r="C163" s="29" t="str">
        <f t="shared" si="57"/>
        <v/>
      </c>
      <c r="D163" s="29" t="str">
        <f t="shared" si="58"/>
        <v/>
      </c>
      <c r="E163" s="29" t="str">
        <f t="shared" si="51"/>
        <v/>
      </c>
      <c r="F163" s="29" t="str">
        <f t="shared" si="40"/>
        <v/>
      </c>
      <c r="G163" s="29" t="str">
        <f>IF(Pay_Num&lt;&gt;"",IF('Program 1'!Pay_Num&lt;=$J$2,0,Total_Pay-Int),"")</f>
        <v/>
      </c>
      <c r="H163" s="29" t="str">
        <f t="shared" si="59"/>
        <v/>
      </c>
      <c r="I163" s="29" t="str">
        <f t="shared" si="41"/>
        <v/>
      </c>
      <c r="J163" s="30" t="e">
        <f>IF('Program 1'!Beg_Bal&gt;0,E163*($G$3/($G$3+$G$5)),0)</f>
        <v>#VALUE!</v>
      </c>
      <c r="K163" s="30" t="e">
        <f>IF('Program 1'!Beg_Bal&gt;0,E163*($G$5/($G$5+$G$3)),0)</f>
        <v>#VALUE!</v>
      </c>
      <c r="L163" s="30" t="e">
        <f>IF(C163&lt;0,0,IF($M$5&lt;1,($M$5*'Program 1'!C163),$M$5))</f>
        <v>#VALUE!</v>
      </c>
      <c r="M163" s="26"/>
      <c r="N163" s="26"/>
      <c r="O163" s="38">
        <f t="shared" si="52"/>
        <v>0</v>
      </c>
      <c r="P163" s="26" t="e">
        <f t="shared" si="42"/>
        <v>#VALUE!</v>
      </c>
      <c r="Q163" s="26" t="e">
        <f t="shared" si="43"/>
        <v>#VALUE!</v>
      </c>
      <c r="R163" s="31" t="e">
        <f t="shared" si="53"/>
        <v>#VALUE!</v>
      </c>
      <c r="S163" s="31" t="e">
        <f t="shared" si="54"/>
        <v>#VALUE!</v>
      </c>
      <c r="T163" s="31" t="e">
        <f t="shared" si="55"/>
        <v>#VALUE!</v>
      </c>
      <c r="U163" s="31" t="e">
        <f t="shared" si="56"/>
        <v>#VALUE!</v>
      </c>
      <c r="V163" s="26" t="e">
        <f t="shared" si="44"/>
        <v>#VALUE!</v>
      </c>
      <c r="W163" s="26" t="e">
        <f t="shared" si="45"/>
        <v>#VALUE!</v>
      </c>
      <c r="X163" s="26" t="e">
        <f t="shared" si="46"/>
        <v>#VALUE!</v>
      </c>
      <c r="Y163" s="26" t="e">
        <f t="shared" si="47"/>
        <v>#VALUE!</v>
      </c>
      <c r="Z163" s="26" t="e">
        <f t="shared" si="48"/>
        <v>#VALUE!</v>
      </c>
      <c r="AA163" s="26" t="e">
        <f t="shared" si="49"/>
        <v>#VALUE!</v>
      </c>
      <c r="AB163" s="26" t="e">
        <f>IF(P163&gt;0,IF(SUM($N$16:N163)&gt;0,'Program 1'!Loan_Amount-SUM($N$16:N163),'Program 1'!Loan_Amount),0)</f>
        <v>#VALUE!</v>
      </c>
      <c r="AC163" s="37" t="e">
        <f>AB163*('Step 2 Program Parameters'!$C$3/12)</f>
        <v>#VALUE!</v>
      </c>
      <c r="AD163" s="26"/>
    </row>
    <row r="164" spans="1:30" x14ac:dyDescent="0.2">
      <c r="A164" s="27" t="str">
        <f>IF(Values_Entered,A163+1,"")</f>
        <v/>
      </c>
      <c r="B164" s="28" t="str">
        <f t="shared" si="50"/>
        <v/>
      </c>
      <c r="C164" s="29" t="str">
        <f t="shared" si="57"/>
        <v/>
      </c>
      <c r="D164" s="29" t="str">
        <f t="shared" si="58"/>
        <v/>
      </c>
      <c r="E164" s="29" t="str">
        <f t="shared" si="51"/>
        <v/>
      </c>
      <c r="F164" s="29" t="str">
        <f t="shared" si="40"/>
        <v/>
      </c>
      <c r="G164" s="29" t="str">
        <f>IF(Pay_Num&lt;&gt;"",IF('Program 1'!Pay_Num&lt;=$J$2,0,Total_Pay-Int),"")</f>
        <v/>
      </c>
      <c r="H164" s="29" t="str">
        <f t="shared" si="59"/>
        <v/>
      </c>
      <c r="I164" s="29" t="str">
        <f t="shared" si="41"/>
        <v/>
      </c>
      <c r="J164" s="30" t="e">
        <f>IF('Program 1'!Beg_Bal&gt;0,E164*($G$3/($G$3+$G$5)),0)</f>
        <v>#VALUE!</v>
      </c>
      <c r="K164" s="30" t="e">
        <f>IF('Program 1'!Beg_Bal&gt;0,E164*($G$5/($G$5+$G$3)),0)</f>
        <v>#VALUE!</v>
      </c>
      <c r="L164" s="30" t="e">
        <f>IF(C164&lt;0,0,IF($M$5&lt;1,($M$5*'Program 1'!C164),$M$5))</f>
        <v>#VALUE!</v>
      </c>
      <c r="M164" s="26"/>
      <c r="N164" s="26"/>
      <c r="O164" s="38">
        <f t="shared" si="52"/>
        <v>0</v>
      </c>
      <c r="P164" s="26" t="e">
        <f t="shared" si="42"/>
        <v>#VALUE!</v>
      </c>
      <c r="Q164" s="26" t="e">
        <f t="shared" si="43"/>
        <v>#VALUE!</v>
      </c>
      <c r="R164" s="31" t="e">
        <f t="shared" si="53"/>
        <v>#VALUE!</v>
      </c>
      <c r="S164" s="31" t="e">
        <f t="shared" si="54"/>
        <v>#VALUE!</v>
      </c>
      <c r="T164" s="31" t="e">
        <f t="shared" si="55"/>
        <v>#VALUE!</v>
      </c>
      <c r="U164" s="31" t="e">
        <f t="shared" si="56"/>
        <v>#VALUE!</v>
      </c>
      <c r="V164" s="26" t="e">
        <f t="shared" si="44"/>
        <v>#VALUE!</v>
      </c>
      <c r="W164" s="26" t="e">
        <f t="shared" si="45"/>
        <v>#VALUE!</v>
      </c>
      <c r="X164" s="26" t="e">
        <f t="shared" si="46"/>
        <v>#VALUE!</v>
      </c>
      <c r="Y164" s="26" t="e">
        <f t="shared" si="47"/>
        <v>#VALUE!</v>
      </c>
      <c r="Z164" s="26" t="e">
        <f t="shared" si="48"/>
        <v>#VALUE!</v>
      </c>
      <c r="AA164" s="26" t="e">
        <f t="shared" si="49"/>
        <v>#VALUE!</v>
      </c>
      <c r="AB164" s="26" t="e">
        <f>IF(P164&gt;0,IF(SUM($N$16:N164)&gt;0,'Program 1'!Loan_Amount-SUM($N$16:N164),'Program 1'!Loan_Amount),0)</f>
        <v>#VALUE!</v>
      </c>
      <c r="AC164" s="37" t="e">
        <f>AB164*('Step 2 Program Parameters'!$C$3/12)</f>
        <v>#VALUE!</v>
      </c>
      <c r="AD164" s="26"/>
    </row>
    <row r="165" spans="1:30" x14ac:dyDescent="0.2">
      <c r="A165" s="27" t="str">
        <f>IF(Values_Entered,A164+1,"")</f>
        <v/>
      </c>
      <c r="B165" s="28" t="str">
        <f t="shared" si="50"/>
        <v/>
      </c>
      <c r="C165" s="29" t="str">
        <f t="shared" si="57"/>
        <v/>
      </c>
      <c r="D165" s="29" t="str">
        <f t="shared" si="58"/>
        <v/>
      </c>
      <c r="E165" s="29" t="str">
        <f t="shared" si="51"/>
        <v/>
      </c>
      <c r="F165" s="29" t="str">
        <f t="shared" si="40"/>
        <v/>
      </c>
      <c r="G165" s="29" t="str">
        <f>IF(Pay_Num&lt;&gt;"",IF('Program 1'!Pay_Num&lt;=$J$2,0,Total_Pay-Int),"")</f>
        <v/>
      </c>
      <c r="H165" s="29" t="str">
        <f t="shared" si="59"/>
        <v/>
      </c>
      <c r="I165" s="29" t="str">
        <f t="shared" si="41"/>
        <v/>
      </c>
      <c r="J165" s="30" t="e">
        <f>IF('Program 1'!Beg_Bal&gt;0,E165*($G$3/($G$3+$G$5)),0)</f>
        <v>#VALUE!</v>
      </c>
      <c r="K165" s="30" t="e">
        <f>IF('Program 1'!Beg_Bal&gt;0,E165*($G$5/($G$5+$G$3)),0)</f>
        <v>#VALUE!</v>
      </c>
      <c r="L165" s="30" t="e">
        <f>IF(C165&lt;0,0,IF($M$5&lt;1,($M$5*'Program 1'!C165),$M$5))</f>
        <v>#VALUE!</v>
      </c>
      <c r="M165" s="26"/>
      <c r="N165" s="26"/>
      <c r="O165" s="38">
        <f t="shared" si="52"/>
        <v>0</v>
      </c>
      <c r="P165" s="26" t="e">
        <f t="shared" si="42"/>
        <v>#VALUE!</v>
      </c>
      <c r="Q165" s="26" t="e">
        <f t="shared" si="43"/>
        <v>#VALUE!</v>
      </c>
      <c r="R165" s="31" t="e">
        <f t="shared" si="53"/>
        <v>#VALUE!</v>
      </c>
      <c r="S165" s="31" t="e">
        <f t="shared" si="54"/>
        <v>#VALUE!</v>
      </c>
      <c r="T165" s="31" t="e">
        <f t="shared" si="55"/>
        <v>#VALUE!</v>
      </c>
      <c r="U165" s="31" t="e">
        <f t="shared" si="56"/>
        <v>#VALUE!</v>
      </c>
      <c r="V165" s="26" t="e">
        <f t="shared" si="44"/>
        <v>#VALUE!</v>
      </c>
      <c r="W165" s="26" t="e">
        <f t="shared" si="45"/>
        <v>#VALUE!</v>
      </c>
      <c r="X165" s="26" t="e">
        <f t="shared" si="46"/>
        <v>#VALUE!</v>
      </c>
      <c r="Y165" s="26" t="e">
        <f t="shared" si="47"/>
        <v>#VALUE!</v>
      </c>
      <c r="Z165" s="26" t="e">
        <f t="shared" si="48"/>
        <v>#VALUE!</v>
      </c>
      <c r="AA165" s="26" t="e">
        <f t="shared" si="49"/>
        <v>#VALUE!</v>
      </c>
      <c r="AB165" s="26" t="e">
        <f>IF(P165&gt;0,IF(SUM($N$16:N165)&gt;0,'Program 1'!Loan_Amount-SUM($N$16:N165),'Program 1'!Loan_Amount),0)</f>
        <v>#VALUE!</v>
      </c>
      <c r="AC165" s="37" t="e">
        <f>AB165*('Step 2 Program Parameters'!$C$3/12)</f>
        <v>#VALUE!</v>
      </c>
      <c r="AD165" s="26"/>
    </row>
    <row r="166" spans="1:30" x14ac:dyDescent="0.2">
      <c r="A166" s="27" t="str">
        <f>IF(Values_Entered,A165+1,"")</f>
        <v/>
      </c>
      <c r="B166" s="28" t="str">
        <f t="shared" si="50"/>
        <v/>
      </c>
      <c r="C166" s="29" t="str">
        <f t="shared" si="57"/>
        <v/>
      </c>
      <c r="D166" s="29" t="str">
        <f t="shared" si="58"/>
        <v/>
      </c>
      <c r="E166" s="29" t="str">
        <f t="shared" si="51"/>
        <v/>
      </c>
      <c r="F166" s="29" t="str">
        <f t="shared" si="40"/>
        <v/>
      </c>
      <c r="G166" s="29" t="str">
        <f>IF(Pay_Num&lt;&gt;"",IF('Program 1'!Pay_Num&lt;=$J$2,0,Total_Pay-Int),"")</f>
        <v/>
      </c>
      <c r="H166" s="29" t="str">
        <f t="shared" si="59"/>
        <v/>
      </c>
      <c r="I166" s="29" t="str">
        <f t="shared" si="41"/>
        <v/>
      </c>
      <c r="J166" s="30" t="e">
        <f>IF('Program 1'!Beg_Bal&gt;0,E166*($G$3/($G$3+$G$5)),0)</f>
        <v>#VALUE!</v>
      </c>
      <c r="K166" s="30" t="e">
        <f>IF('Program 1'!Beg_Bal&gt;0,E166*($G$5/($G$5+$G$3)),0)</f>
        <v>#VALUE!</v>
      </c>
      <c r="L166" s="30" t="e">
        <f>IF(C166&lt;0,0,IF($M$5&lt;1,($M$5*'Program 1'!C166),$M$5))</f>
        <v>#VALUE!</v>
      </c>
      <c r="M166" s="26"/>
      <c r="N166" s="26"/>
      <c r="O166" s="38">
        <f t="shared" si="52"/>
        <v>0</v>
      </c>
      <c r="P166" s="26" t="e">
        <f t="shared" si="42"/>
        <v>#VALUE!</v>
      </c>
      <c r="Q166" s="26" t="e">
        <f t="shared" si="43"/>
        <v>#VALUE!</v>
      </c>
      <c r="R166" s="31" t="e">
        <f t="shared" si="53"/>
        <v>#VALUE!</v>
      </c>
      <c r="S166" s="31" t="e">
        <f t="shared" si="54"/>
        <v>#VALUE!</v>
      </c>
      <c r="T166" s="31" t="e">
        <f t="shared" si="55"/>
        <v>#VALUE!</v>
      </c>
      <c r="U166" s="31" t="e">
        <f t="shared" si="56"/>
        <v>#VALUE!</v>
      </c>
      <c r="V166" s="26" t="e">
        <f t="shared" si="44"/>
        <v>#VALUE!</v>
      </c>
      <c r="W166" s="26" t="e">
        <f t="shared" si="45"/>
        <v>#VALUE!</v>
      </c>
      <c r="X166" s="26" t="e">
        <f t="shared" si="46"/>
        <v>#VALUE!</v>
      </c>
      <c r="Y166" s="26" t="e">
        <f t="shared" si="47"/>
        <v>#VALUE!</v>
      </c>
      <c r="Z166" s="26" t="e">
        <f t="shared" si="48"/>
        <v>#VALUE!</v>
      </c>
      <c r="AA166" s="26" t="e">
        <f t="shared" si="49"/>
        <v>#VALUE!</v>
      </c>
      <c r="AB166" s="26" t="e">
        <f>IF(P166&gt;0,IF(SUM($N$16:N166)&gt;0,'Program 1'!Loan_Amount-SUM($N$16:N166),'Program 1'!Loan_Amount),0)</f>
        <v>#VALUE!</v>
      </c>
      <c r="AC166" s="37" t="e">
        <f>AB166*('Step 2 Program Parameters'!$C$3/12)</f>
        <v>#VALUE!</v>
      </c>
      <c r="AD166" s="26"/>
    </row>
    <row r="167" spans="1:30" x14ac:dyDescent="0.2">
      <c r="A167" s="27" t="str">
        <f>IF(Values_Entered,A166+1,"")</f>
        <v/>
      </c>
      <c r="B167" s="28" t="str">
        <f t="shared" si="50"/>
        <v/>
      </c>
      <c r="C167" s="29" t="str">
        <f t="shared" si="57"/>
        <v/>
      </c>
      <c r="D167" s="29" t="str">
        <f t="shared" si="58"/>
        <v/>
      </c>
      <c r="E167" s="29" t="str">
        <f t="shared" si="51"/>
        <v/>
      </c>
      <c r="F167" s="29" t="str">
        <f t="shared" si="40"/>
        <v/>
      </c>
      <c r="G167" s="29" t="str">
        <f>IF(Pay_Num&lt;&gt;"",IF('Program 1'!Pay_Num&lt;=$J$2,0,Total_Pay-Int),"")</f>
        <v/>
      </c>
      <c r="H167" s="29" t="str">
        <f t="shared" si="59"/>
        <v/>
      </c>
      <c r="I167" s="29" t="str">
        <f t="shared" si="41"/>
        <v/>
      </c>
      <c r="J167" s="30" t="e">
        <f>IF('Program 1'!Beg_Bal&gt;0,E167*($G$3/($G$3+$G$5)),0)</f>
        <v>#VALUE!</v>
      </c>
      <c r="K167" s="30" t="e">
        <f>IF('Program 1'!Beg_Bal&gt;0,E167*($G$5/($G$5+$G$3)),0)</f>
        <v>#VALUE!</v>
      </c>
      <c r="L167" s="30" t="e">
        <f>IF(C167&lt;0,0,IF($M$5&lt;1,($M$5*'Program 1'!C167),$M$5))</f>
        <v>#VALUE!</v>
      </c>
      <c r="M167" s="26"/>
      <c r="N167" s="26"/>
      <c r="O167" s="38">
        <f t="shared" si="52"/>
        <v>0</v>
      </c>
      <c r="P167" s="26" t="e">
        <f t="shared" si="42"/>
        <v>#VALUE!</v>
      </c>
      <c r="Q167" s="26" t="e">
        <f t="shared" si="43"/>
        <v>#VALUE!</v>
      </c>
      <c r="R167" s="31" t="e">
        <f t="shared" si="53"/>
        <v>#VALUE!</v>
      </c>
      <c r="S167" s="31" t="e">
        <f t="shared" si="54"/>
        <v>#VALUE!</v>
      </c>
      <c r="T167" s="31" t="e">
        <f t="shared" si="55"/>
        <v>#VALUE!</v>
      </c>
      <c r="U167" s="31" t="e">
        <f t="shared" si="56"/>
        <v>#VALUE!</v>
      </c>
      <c r="V167" s="26" t="e">
        <f t="shared" si="44"/>
        <v>#VALUE!</v>
      </c>
      <c r="W167" s="26" t="e">
        <f t="shared" si="45"/>
        <v>#VALUE!</v>
      </c>
      <c r="X167" s="26" t="e">
        <f t="shared" si="46"/>
        <v>#VALUE!</v>
      </c>
      <c r="Y167" s="26" t="e">
        <f t="shared" si="47"/>
        <v>#VALUE!</v>
      </c>
      <c r="Z167" s="26" t="e">
        <f t="shared" si="48"/>
        <v>#VALUE!</v>
      </c>
      <c r="AA167" s="26" t="e">
        <f t="shared" si="49"/>
        <v>#VALUE!</v>
      </c>
      <c r="AB167" s="26" t="e">
        <f>IF(P167&gt;0,IF(SUM($N$16:N167)&gt;0,'Program 1'!Loan_Amount-SUM($N$16:N167),'Program 1'!Loan_Amount),0)</f>
        <v>#VALUE!</v>
      </c>
      <c r="AC167" s="37" t="e">
        <f>AB167*('Step 2 Program Parameters'!$C$3/12)</f>
        <v>#VALUE!</v>
      </c>
      <c r="AD167" s="26"/>
    </row>
    <row r="168" spans="1:30" x14ac:dyDescent="0.2">
      <c r="A168" s="27" t="str">
        <f>IF(Values_Entered,A167+1,"")</f>
        <v/>
      </c>
      <c r="B168" s="28" t="str">
        <f t="shared" si="50"/>
        <v/>
      </c>
      <c r="C168" s="29" t="str">
        <f t="shared" si="57"/>
        <v/>
      </c>
      <c r="D168" s="29" t="str">
        <f t="shared" si="58"/>
        <v/>
      </c>
      <c r="E168" s="29" t="str">
        <f t="shared" si="51"/>
        <v/>
      </c>
      <c r="F168" s="29" t="str">
        <f t="shared" si="40"/>
        <v/>
      </c>
      <c r="G168" s="29" t="str">
        <f>IF(Pay_Num&lt;&gt;"",IF('Program 1'!Pay_Num&lt;=$J$2,0,Total_Pay-Int),"")</f>
        <v/>
      </c>
      <c r="H168" s="29" t="str">
        <f t="shared" si="59"/>
        <v/>
      </c>
      <c r="I168" s="29" t="str">
        <f t="shared" si="41"/>
        <v/>
      </c>
      <c r="J168" s="30" t="e">
        <f>IF('Program 1'!Beg_Bal&gt;0,E168*($G$3/($G$3+$G$5)),0)</f>
        <v>#VALUE!</v>
      </c>
      <c r="K168" s="30" t="e">
        <f>IF('Program 1'!Beg_Bal&gt;0,E168*($G$5/($G$5+$G$3)),0)</f>
        <v>#VALUE!</v>
      </c>
      <c r="L168" s="30" t="e">
        <f>IF(C168&lt;0,0,IF($M$5&lt;1,($M$5*'Program 1'!C168),$M$5))</f>
        <v>#VALUE!</v>
      </c>
      <c r="M168" s="26"/>
      <c r="N168" s="26"/>
      <c r="O168" s="38">
        <f t="shared" si="52"/>
        <v>0</v>
      </c>
      <c r="P168" s="26" t="e">
        <f t="shared" si="42"/>
        <v>#VALUE!</v>
      </c>
      <c r="Q168" s="26" t="e">
        <f t="shared" si="43"/>
        <v>#VALUE!</v>
      </c>
      <c r="R168" s="31" t="e">
        <f t="shared" si="53"/>
        <v>#VALUE!</v>
      </c>
      <c r="S168" s="31" t="e">
        <f t="shared" si="54"/>
        <v>#VALUE!</v>
      </c>
      <c r="T168" s="31" t="e">
        <f t="shared" si="55"/>
        <v>#VALUE!</v>
      </c>
      <c r="U168" s="31" t="e">
        <f t="shared" si="56"/>
        <v>#VALUE!</v>
      </c>
      <c r="V168" s="26" t="e">
        <f t="shared" si="44"/>
        <v>#VALUE!</v>
      </c>
      <c r="W168" s="26" t="e">
        <f t="shared" si="45"/>
        <v>#VALUE!</v>
      </c>
      <c r="X168" s="26" t="e">
        <f t="shared" si="46"/>
        <v>#VALUE!</v>
      </c>
      <c r="Y168" s="26" t="e">
        <f t="shared" si="47"/>
        <v>#VALUE!</v>
      </c>
      <c r="Z168" s="26" t="e">
        <f t="shared" si="48"/>
        <v>#VALUE!</v>
      </c>
      <c r="AA168" s="26" t="e">
        <f t="shared" si="49"/>
        <v>#VALUE!</v>
      </c>
      <c r="AB168" s="26" t="e">
        <f>IF(P168&gt;0,IF(SUM($N$16:N168)&gt;0,'Program 1'!Loan_Amount-SUM($N$16:N168),'Program 1'!Loan_Amount),0)</f>
        <v>#VALUE!</v>
      </c>
      <c r="AC168" s="37" t="e">
        <f>AB168*('Step 2 Program Parameters'!$C$3/12)</f>
        <v>#VALUE!</v>
      </c>
      <c r="AD168" s="26"/>
    </row>
    <row r="169" spans="1:30" x14ac:dyDescent="0.2">
      <c r="A169" s="27" t="str">
        <f>IF(Values_Entered,A168+1,"")</f>
        <v/>
      </c>
      <c r="B169" s="28" t="str">
        <f t="shared" si="50"/>
        <v/>
      </c>
      <c r="C169" s="29" t="str">
        <f t="shared" si="57"/>
        <v/>
      </c>
      <c r="D169" s="29" t="str">
        <f t="shared" si="58"/>
        <v/>
      </c>
      <c r="E169" s="29" t="str">
        <f t="shared" si="51"/>
        <v/>
      </c>
      <c r="F169" s="29" t="str">
        <f t="shared" si="40"/>
        <v/>
      </c>
      <c r="G169" s="29" t="str">
        <f>IF(Pay_Num&lt;&gt;"",IF('Program 1'!Pay_Num&lt;=$J$2,0,Total_Pay-Int),"")</f>
        <v/>
      </c>
      <c r="H169" s="29" t="str">
        <f t="shared" si="59"/>
        <v/>
      </c>
      <c r="I169" s="29" t="str">
        <f t="shared" si="41"/>
        <v/>
      </c>
      <c r="J169" s="30" t="e">
        <f>IF('Program 1'!Beg_Bal&gt;0,E169*($G$3/($G$3+$G$5)),0)</f>
        <v>#VALUE!</v>
      </c>
      <c r="K169" s="30" t="e">
        <f>IF('Program 1'!Beg_Bal&gt;0,E169*($G$5/($G$5+$G$3)),0)</f>
        <v>#VALUE!</v>
      </c>
      <c r="L169" s="30" t="e">
        <f>IF(C169&lt;0,0,IF($M$5&lt;1,($M$5*'Program 1'!C169),$M$5))</f>
        <v>#VALUE!</v>
      </c>
      <c r="M169" s="26"/>
      <c r="N169" s="26"/>
      <c r="O169" s="38">
        <f t="shared" si="52"/>
        <v>0</v>
      </c>
      <c r="P169" s="26" t="e">
        <f t="shared" si="42"/>
        <v>#VALUE!</v>
      </c>
      <c r="Q169" s="26" t="e">
        <f t="shared" si="43"/>
        <v>#VALUE!</v>
      </c>
      <c r="R169" s="31" t="e">
        <f t="shared" si="53"/>
        <v>#VALUE!</v>
      </c>
      <c r="S169" s="31" t="e">
        <f t="shared" si="54"/>
        <v>#VALUE!</v>
      </c>
      <c r="T169" s="31" t="e">
        <f t="shared" si="55"/>
        <v>#VALUE!</v>
      </c>
      <c r="U169" s="31" t="e">
        <f t="shared" si="56"/>
        <v>#VALUE!</v>
      </c>
      <c r="V169" s="26" t="e">
        <f t="shared" si="44"/>
        <v>#VALUE!</v>
      </c>
      <c r="W169" s="26" t="e">
        <f t="shared" si="45"/>
        <v>#VALUE!</v>
      </c>
      <c r="X169" s="26" t="e">
        <f t="shared" si="46"/>
        <v>#VALUE!</v>
      </c>
      <c r="Y169" s="26" t="e">
        <f t="shared" si="47"/>
        <v>#VALUE!</v>
      </c>
      <c r="Z169" s="26" t="e">
        <f t="shared" si="48"/>
        <v>#VALUE!</v>
      </c>
      <c r="AA169" s="26" t="e">
        <f t="shared" si="49"/>
        <v>#VALUE!</v>
      </c>
      <c r="AB169" s="26" t="e">
        <f>IF(P169&gt;0,IF(SUM($N$16:N169)&gt;0,'Program 1'!Loan_Amount-SUM($N$16:N169),'Program 1'!Loan_Amount),0)</f>
        <v>#VALUE!</v>
      </c>
      <c r="AC169" s="37" t="e">
        <f>AB169*('Step 2 Program Parameters'!$C$3/12)</f>
        <v>#VALUE!</v>
      </c>
      <c r="AD169" s="26"/>
    </row>
    <row r="170" spans="1:30" x14ac:dyDescent="0.2">
      <c r="A170" s="27" t="str">
        <f>IF(Values_Entered,A169+1,"")</f>
        <v/>
      </c>
      <c r="B170" s="28" t="str">
        <f t="shared" si="50"/>
        <v/>
      </c>
      <c r="C170" s="29" t="str">
        <f t="shared" si="57"/>
        <v/>
      </c>
      <c r="D170" s="29" t="str">
        <f t="shared" si="58"/>
        <v/>
      </c>
      <c r="E170" s="29" t="str">
        <f t="shared" si="51"/>
        <v/>
      </c>
      <c r="F170" s="29" t="str">
        <f t="shared" si="40"/>
        <v/>
      </c>
      <c r="G170" s="29" t="str">
        <f>IF(Pay_Num&lt;&gt;"",IF('Program 1'!Pay_Num&lt;=$J$2,0,Total_Pay-Int),"")</f>
        <v/>
      </c>
      <c r="H170" s="29" t="str">
        <f t="shared" si="59"/>
        <v/>
      </c>
      <c r="I170" s="29" t="str">
        <f t="shared" si="41"/>
        <v/>
      </c>
      <c r="J170" s="30" t="e">
        <f>IF('Program 1'!Beg_Bal&gt;0,E170*($G$3/($G$3+$G$5)),0)</f>
        <v>#VALUE!</v>
      </c>
      <c r="K170" s="30" t="e">
        <f>IF('Program 1'!Beg_Bal&gt;0,E170*($G$5/($G$5+$G$3)),0)</f>
        <v>#VALUE!</v>
      </c>
      <c r="L170" s="30" t="e">
        <f>IF(C170&lt;0,0,IF($M$5&lt;1,($M$5*'Program 1'!C170),$M$5))</f>
        <v>#VALUE!</v>
      </c>
      <c r="M170" s="26"/>
      <c r="N170" s="26"/>
      <c r="O170" s="38">
        <f t="shared" si="52"/>
        <v>0</v>
      </c>
      <c r="P170" s="26" t="e">
        <f t="shared" si="42"/>
        <v>#VALUE!</v>
      </c>
      <c r="Q170" s="26" t="e">
        <f t="shared" si="43"/>
        <v>#VALUE!</v>
      </c>
      <c r="R170" s="31" t="e">
        <f t="shared" si="53"/>
        <v>#VALUE!</v>
      </c>
      <c r="S170" s="31" t="e">
        <f t="shared" si="54"/>
        <v>#VALUE!</v>
      </c>
      <c r="T170" s="31" t="e">
        <f t="shared" si="55"/>
        <v>#VALUE!</v>
      </c>
      <c r="U170" s="31" t="e">
        <f t="shared" si="56"/>
        <v>#VALUE!</v>
      </c>
      <c r="V170" s="26" t="e">
        <f t="shared" si="44"/>
        <v>#VALUE!</v>
      </c>
      <c r="W170" s="26" t="e">
        <f t="shared" si="45"/>
        <v>#VALUE!</v>
      </c>
      <c r="X170" s="26" t="e">
        <f t="shared" si="46"/>
        <v>#VALUE!</v>
      </c>
      <c r="Y170" s="26" t="e">
        <f t="shared" si="47"/>
        <v>#VALUE!</v>
      </c>
      <c r="Z170" s="26" t="e">
        <f t="shared" si="48"/>
        <v>#VALUE!</v>
      </c>
      <c r="AA170" s="26" t="e">
        <f t="shared" si="49"/>
        <v>#VALUE!</v>
      </c>
      <c r="AB170" s="26" t="e">
        <f>IF(P170&gt;0,IF(SUM($N$16:N170)&gt;0,'Program 1'!Loan_Amount-SUM($N$16:N170),'Program 1'!Loan_Amount),0)</f>
        <v>#VALUE!</v>
      </c>
      <c r="AC170" s="37" t="e">
        <f>AB170*('Step 2 Program Parameters'!$C$3/12)</f>
        <v>#VALUE!</v>
      </c>
      <c r="AD170" s="26"/>
    </row>
    <row r="171" spans="1:30" x14ac:dyDescent="0.2">
      <c r="A171" s="27" t="str">
        <f>IF(Values_Entered,A170+1,"")</f>
        <v/>
      </c>
      <c r="B171" s="28" t="str">
        <f t="shared" si="50"/>
        <v/>
      </c>
      <c r="C171" s="29" t="str">
        <f t="shared" si="57"/>
        <v/>
      </c>
      <c r="D171" s="29" t="str">
        <f t="shared" si="58"/>
        <v/>
      </c>
      <c r="E171" s="29" t="str">
        <f t="shared" si="51"/>
        <v/>
      </c>
      <c r="F171" s="29" t="str">
        <f t="shared" si="40"/>
        <v/>
      </c>
      <c r="G171" s="29" t="str">
        <f>IF(Pay_Num&lt;&gt;"",IF('Program 1'!Pay_Num&lt;=$J$2,0,Total_Pay-Int),"")</f>
        <v/>
      </c>
      <c r="H171" s="29" t="str">
        <f t="shared" si="59"/>
        <v/>
      </c>
      <c r="I171" s="29" t="str">
        <f t="shared" si="41"/>
        <v/>
      </c>
      <c r="J171" s="30" t="e">
        <f>IF('Program 1'!Beg_Bal&gt;0,E171*($G$3/($G$3+$G$5)),0)</f>
        <v>#VALUE!</v>
      </c>
      <c r="K171" s="30" t="e">
        <f>IF('Program 1'!Beg_Bal&gt;0,E171*($G$5/($G$5+$G$3)),0)</f>
        <v>#VALUE!</v>
      </c>
      <c r="L171" s="30" t="e">
        <f>IF(C171&lt;0,0,IF($M$5&lt;1,($M$5*'Program 1'!C171),$M$5))</f>
        <v>#VALUE!</v>
      </c>
      <c r="M171" s="26"/>
      <c r="N171" s="26"/>
      <c r="O171" s="38">
        <f t="shared" si="52"/>
        <v>0</v>
      </c>
      <c r="P171" s="26" t="e">
        <f t="shared" si="42"/>
        <v>#VALUE!</v>
      </c>
      <c r="Q171" s="26" t="e">
        <f t="shared" si="43"/>
        <v>#VALUE!</v>
      </c>
      <c r="R171" s="31" t="e">
        <f t="shared" si="53"/>
        <v>#VALUE!</v>
      </c>
      <c r="S171" s="31" t="e">
        <f t="shared" si="54"/>
        <v>#VALUE!</v>
      </c>
      <c r="T171" s="31" t="e">
        <f t="shared" si="55"/>
        <v>#VALUE!</v>
      </c>
      <c r="U171" s="31" t="e">
        <f t="shared" si="56"/>
        <v>#VALUE!</v>
      </c>
      <c r="V171" s="26" t="e">
        <f t="shared" si="44"/>
        <v>#VALUE!</v>
      </c>
      <c r="W171" s="26" t="e">
        <f t="shared" si="45"/>
        <v>#VALUE!</v>
      </c>
      <c r="X171" s="26" t="e">
        <f t="shared" si="46"/>
        <v>#VALUE!</v>
      </c>
      <c r="Y171" s="26" t="e">
        <f t="shared" si="47"/>
        <v>#VALUE!</v>
      </c>
      <c r="Z171" s="26" t="e">
        <f t="shared" si="48"/>
        <v>#VALUE!</v>
      </c>
      <c r="AA171" s="26" t="e">
        <f t="shared" si="49"/>
        <v>#VALUE!</v>
      </c>
      <c r="AB171" s="26" t="e">
        <f>IF(P171&gt;0,IF(SUM($N$16:N171)&gt;0,'Program 1'!Loan_Amount-SUM($N$16:N171),'Program 1'!Loan_Amount),0)</f>
        <v>#VALUE!</v>
      </c>
      <c r="AC171" s="37" t="e">
        <f>AB171*('Step 2 Program Parameters'!$C$3/12)</f>
        <v>#VALUE!</v>
      </c>
      <c r="AD171" s="26"/>
    </row>
    <row r="172" spans="1:30" x14ac:dyDescent="0.2">
      <c r="A172" s="27" t="str">
        <f>IF(Values_Entered,A171+1,"")</f>
        <v/>
      </c>
      <c r="B172" s="28" t="str">
        <f t="shared" si="50"/>
        <v/>
      </c>
      <c r="C172" s="29" t="str">
        <f t="shared" si="57"/>
        <v/>
      </c>
      <c r="D172" s="29" t="str">
        <f t="shared" si="58"/>
        <v/>
      </c>
      <c r="E172" s="29" t="str">
        <f t="shared" si="51"/>
        <v/>
      </c>
      <c r="F172" s="29" t="str">
        <f t="shared" si="40"/>
        <v/>
      </c>
      <c r="G172" s="29" t="str">
        <f>IF(Pay_Num&lt;&gt;"",IF('Program 1'!Pay_Num&lt;=$J$2,0,Total_Pay-Int),"")</f>
        <v/>
      </c>
      <c r="H172" s="29" t="str">
        <f t="shared" si="59"/>
        <v/>
      </c>
      <c r="I172" s="29" t="str">
        <f t="shared" si="41"/>
        <v/>
      </c>
      <c r="J172" s="30" t="e">
        <f>IF('Program 1'!Beg_Bal&gt;0,E172*($G$3/($G$3+$G$5)),0)</f>
        <v>#VALUE!</v>
      </c>
      <c r="K172" s="30" t="e">
        <f>IF('Program 1'!Beg_Bal&gt;0,E172*($G$5/($G$5+$G$3)),0)</f>
        <v>#VALUE!</v>
      </c>
      <c r="L172" s="30" t="e">
        <f>IF(C172&lt;0,0,IF($M$5&lt;1,($M$5*'Program 1'!C172),$M$5))</f>
        <v>#VALUE!</v>
      </c>
      <c r="M172" s="26"/>
      <c r="N172" s="26"/>
      <c r="O172" s="38">
        <f t="shared" si="52"/>
        <v>0</v>
      </c>
      <c r="P172" s="26" t="e">
        <f t="shared" si="42"/>
        <v>#VALUE!</v>
      </c>
      <c r="Q172" s="26" t="e">
        <f t="shared" si="43"/>
        <v>#VALUE!</v>
      </c>
      <c r="R172" s="31" t="e">
        <f t="shared" si="53"/>
        <v>#VALUE!</v>
      </c>
      <c r="S172" s="31" t="e">
        <f t="shared" si="54"/>
        <v>#VALUE!</v>
      </c>
      <c r="T172" s="31" t="e">
        <f t="shared" si="55"/>
        <v>#VALUE!</v>
      </c>
      <c r="U172" s="31" t="e">
        <f t="shared" si="56"/>
        <v>#VALUE!</v>
      </c>
      <c r="V172" s="26" t="e">
        <f t="shared" si="44"/>
        <v>#VALUE!</v>
      </c>
      <c r="W172" s="26" t="e">
        <f t="shared" si="45"/>
        <v>#VALUE!</v>
      </c>
      <c r="X172" s="26" t="e">
        <f t="shared" si="46"/>
        <v>#VALUE!</v>
      </c>
      <c r="Y172" s="26" t="e">
        <f t="shared" si="47"/>
        <v>#VALUE!</v>
      </c>
      <c r="Z172" s="26" t="e">
        <f t="shared" si="48"/>
        <v>#VALUE!</v>
      </c>
      <c r="AA172" s="26" t="e">
        <f t="shared" si="49"/>
        <v>#VALUE!</v>
      </c>
      <c r="AB172" s="26" t="e">
        <f>IF(P172&gt;0,IF(SUM($N$16:N172)&gt;0,'Program 1'!Loan_Amount-SUM($N$16:N172),'Program 1'!Loan_Amount),0)</f>
        <v>#VALUE!</v>
      </c>
      <c r="AC172" s="37" t="e">
        <f>AB172*('Step 2 Program Parameters'!$C$3/12)</f>
        <v>#VALUE!</v>
      </c>
      <c r="AD172" s="26"/>
    </row>
    <row r="173" spans="1:30" x14ac:dyDescent="0.2">
      <c r="A173" s="27" t="str">
        <f>IF(Values_Entered,A172+1,"")</f>
        <v/>
      </c>
      <c r="B173" s="28" t="str">
        <f t="shared" si="50"/>
        <v/>
      </c>
      <c r="C173" s="29" t="str">
        <f t="shared" si="57"/>
        <v/>
      </c>
      <c r="D173" s="29" t="str">
        <f t="shared" si="58"/>
        <v/>
      </c>
      <c r="E173" s="29" t="str">
        <f t="shared" si="51"/>
        <v/>
      </c>
      <c r="F173" s="29" t="str">
        <f t="shared" si="40"/>
        <v/>
      </c>
      <c r="G173" s="29" t="str">
        <f>IF(Pay_Num&lt;&gt;"",IF('Program 1'!Pay_Num&lt;=$J$2,0,Total_Pay-Int),"")</f>
        <v/>
      </c>
      <c r="H173" s="29" t="str">
        <f t="shared" si="59"/>
        <v/>
      </c>
      <c r="I173" s="29" t="str">
        <f t="shared" si="41"/>
        <v/>
      </c>
      <c r="J173" s="30" t="e">
        <f>IF('Program 1'!Beg_Bal&gt;0,E173*($G$3/($G$3+$G$5)),0)</f>
        <v>#VALUE!</v>
      </c>
      <c r="K173" s="30" t="e">
        <f>IF('Program 1'!Beg_Bal&gt;0,E173*($G$5/($G$5+$G$3)),0)</f>
        <v>#VALUE!</v>
      </c>
      <c r="L173" s="30" t="e">
        <f>IF(C173&lt;0,0,IF($M$5&lt;1,($M$5*'Program 1'!C173),$M$5))</f>
        <v>#VALUE!</v>
      </c>
      <c r="M173" s="26"/>
      <c r="N173" s="26"/>
      <c r="O173" s="38">
        <f t="shared" si="52"/>
        <v>0</v>
      </c>
      <c r="P173" s="26" t="e">
        <f t="shared" si="42"/>
        <v>#VALUE!</v>
      </c>
      <c r="Q173" s="26" t="e">
        <f t="shared" si="43"/>
        <v>#VALUE!</v>
      </c>
      <c r="R173" s="31" t="e">
        <f t="shared" si="53"/>
        <v>#VALUE!</v>
      </c>
      <c r="S173" s="31" t="e">
        <f t="shared" si="54"/>
        <v>#VALUE!</v>
      </c>
      <c r="T173" s="31" t="e">
        <f t="shared" si="55"/>
        <v>#VALUE!</v>
      </c>
      <c r="U173" s="31" t="e">
        <f t="shared" si="56"/>
        <v>#VALUE!</v>
      </c>
      <c r="V173" s="26" t="e">
        <f t="shared" si="44"/>
        <v>#VALUE!</v>
      </c>
      <c r="W173" s="26" t="e">
        <f t="shared" si="45"/>
        <v>#VALUE!</v>
      </c>
      <c r="X173" s="26" t="e">
        <f t="shared" si="46"/>
        <v>#VALUE!</v>
      </c>
      <c r="Y173" s="26" t="e">
        <f t="shared" si="47"/>
        <v>#VALUE!</v>
      </c>
      <c r="Z173" s="26" t="e">
        <f t="shared" si="48"/>
        <v>#VALUE!</v>
      </c>
      <c r="AA173" s="26" t="e">
        <f t="shared" si="49"/>
        <v>#VALUE!</v>
      </c>
      <c r="AB173" s="26" t="e">
        <f>IF(P173&gt;0,IF(SUM($N$16:N173)&gt;0,'Program 1'!Loan_Amount-SUM($N$16:N173),'Program 1'!Loan_Amount),0)</f>
        <v>#VALUE!</v>
      </c>
      <c r="AC173" s="37" t="e">
        <f>AB173*('Step 2 Program Parameters'!$C$3/12)</f>
        <v>#VALUE!</v>
      </c>
      <c r="AD173" s="26"/>
    </row>
    <row r="174" spans="1:30" x14ac:dyDescent="0.2">
      <c r="A174" s="27" t="str">
        <f>IF(Values_Entered,A173+1,"")</f>
        <v/>
      </c>
      <c r="B174" s="28" t="str">
        <f t="shared" si="50"/>
        <v/>
      </c>
      <c r="C174" s="29" t="str">
        <f t="shared" si="57"/>
        <v/>
      </c>
      <c r="D174" s="29" t="str">
        <f t="shared" si="58"/>
        <v/>
      </c>
      <c r="E174" s="29" t="str">
        <f t="shared" si="51"/>
        <v/>
      </c>
      <c r="F174" s="29" t="str">
        <f t="shared" si="40"/>
        <v/>
      </c>
      <c r="G174" s="29" t="str">
        <f>IF(Pay_Num&lt;&gt;"",IF('Program 1'!Pay_Num&lt;=$J$2,0,Total_Pay-Int),"")</f>
        <v/>
      </c>
      <c r="H174" s="29" t="str">
        <f t="shared" si="59"/>
        <v/>
      </c>
      <c r="I174" s="29" t="str">
        <f t="shared" si="41"/>
        <v/>
      </c>
      <c r="J174" s="30" t="e">
        <f>IF('Program 1'!Beg_Bal&gt;0,E174*($G$3/($G$3+$G$5)),0)</f>
        <v>#VALUE!</v>
      </c>
      <c r="K174" s="30" t="e">
        <f>IF('Program 1'!Beg_Bal&gt;0,E174*($G$5/($G$5+$G$3)),0)</f>
        <v>#VALUE!</v>
      </c>
      <c r="L174" s="30" t="e">
        <f>IF(C174&lt;0,0,IF($M$5&lt;1,($M$5*'Program 1'!C174),$M$5))</f>
        <v>#VALUE!</v>
      </c>
      <c r="M174" s="26"/>
      <c r="N174" s="26"/>
      <c r="O174" s="38">
        <f t="shared" si="52"/>
        <v>0</v>
      </c>
      <c r="P174" s="26" t="e">
        <f t="shared" si="42"/>
        <v>#VALUE!</v>
      </c>
      <c r="Q174" s="26" t="e">
        <f t="shared" si="43"/>
        <v>#VALUE!</v>
      </c>
      <c r="R174" s="31" t="e">
        <f t="shared" si="53"/>
        <v>#VALUE!</v>
      </c>
      <c r="S174" s="31" t="e">
        <f t="shared" si="54"/>
        <v>#VALUE!</v>
      </c>
      <c r="T174" s="31" t="e">
        <f t="shared" si="55"/>
        <v>#VALUE!</v>
      </c>
      <c r="U174" s="31" t="e">
        <f t="shared" si="56"/>
        <v>#VALUE!</v>
      </c>
      <c r="V174" s="26" t="e">
        <f t="shared" si="44"/>
        <v>#VALUE!</v>
      </c>
      <c r="W174" s="26" t="e">
        <f t="shared" si="45"/>
        <v>#VALUE!</v>
      </c>
      <c r="X174" s="26" t="e">
        <f t="shared" si="46"/>
        <v>#VALUE!</v>
      </c>
      <c r="Y174" s="26" t="e">
        <f t="shared" si="47"/>
        <v>#VALUE!</v>
      </c>
      <c r="Z174" s="26" t="e">
        <f t="shared" si="48"/>
        <v>#VALUE!</v>
      </c>
      <c r="AA174" s="26" t="e">
        <f t="shared" si="49"/>
        <v>#VALUE!</v>
      </c>
      <c r="AB174" s="26" t="e">
        <f>IF(P174&gt;0,IF(SUM($N$16:N174)&gt;0,'Program 1'!Loan_Amount-SUM($N$16:N174),'Program 1'!Loan_Amount),0)</f>
        <v>#VALUE!</v>
      </c>
      <c r="AC174" s="37" t="e">
        <f>AB174*('Step 2 Program Parameters'!$C$3/12)</f>
        <v>#VALUE!</v>
      </c>
      <c r="AD174" s="26"/>
    </row>
    <row r="175" spans="1:30" x14ac:dyDescent="0.2">
      <c r="A175" s="27" t="str">
        <f>IF(Values_Entered,A174+1,"")</f>
        <v/>
      </c>
      <c r="B175" s="28" t="str">
        <f t="shared" si="50"/>
        <v/>
      </c>
      <c r="C175" s="29" t="str">
        <f t="shared" si="57"/>
        <v/>
      </c>
      <c r="D175" s="29" t="str">
        <f t="shared" si="58"/>
        <v/>
      </c>
      <c r="E175" s="29" t="str">
        <f t="shared" si="51"/>
        <v/>
      </c>
      <c r="F175" s="29" t="str">
        <f t="shared" si="40"/>
        <v/>
      </c>
      <c r="G175" s="29" t="str">
        <f>IF(Pay_Num&lt;&gt;"",IF('Program 1'!Pay_Num&lt;=$J$2,0,Total_Pay-Int),"")</f>
        <v/>
      </c>
      <c r="H175" s="29" t="str">
        <f t="shared" si="59"/>
        <v/>
      </c>
      <c r="I175" s="29" t="str">
        <f t="shared" si="41"/>
        <v/>
      </c>
      <c r="J175" s="30" t="e">
        <f>IF('Program 1'!Beg_Bal&gt;0,E175*($G$3/($G$3+$G$5)),0)</f>
        <v>#VALUE!</v>
      </c>
      <c r="K175" s="30" t="e">
        <f>IF('Program 1'!Beg_Bal&gt;0,E175*($G$5/($G$5+$G$3)),0)</f>
        <v>#VALUE!</v>
      </c>
      <c r="L175" s="30" t="e">
        <f>IF(C175&lt;0,0,IF($M$5&lt;1,($M$5*'Program 1'!C175),$M$5))</f>
        <v>#VALUE!</v>
      </c>
      <c r="M175" s="26"/>
      <c r="N175" s="26"/>
      <c r="O175" s="38">
        <f t="shared" si="52"/>
        <v>0</v>
      </c>
      <c r="P175" s="26" t="e">
        <f t="shared" si="42"/>
        <v>#VALUE!</v>
      </c>
      <c r="Q175" s="26" t="e">
        <f t="shared" si="43"/>
        <v>#VALUE!</v>
      </c>
      <c r="R175" s="31" t="e">
        <f t="shared" si="53"/>
        <v>#VALUE!</v>
      </c>
      <c r="S175" s="31" t="e">
        <f t="shared" si="54"/>
        <v>#VALUE!</v>
      </c>
      <c r="T175" s="31" t="e">
        <f t="shared" si="55"/>
        <v>#VALUE!</v>
      </c>
      <c r="U175" s="31" t="e">
        <f t="shared" si="56"/>
        <v>#VALUE!</v>
      </c>
      <c r="V175" s="26" t="e">
        <f t="shared" si="44"/>
        <v>#VALUE!</v>
      </c>
      <c r="W175" s="26" t="e">
        <f t="shared" si="45"/>
        <v>#VALUE!</v>
      </c>
      <c r="X175" s="26" t="e">
        <f t="shared" si="46"/>
        <v>#VALUE!</v>
      </c>
      <c r="Y175" s="26" t="e">
        <f t="shared" si="47"/>
        <v>#VALUE!</v>
      </c>
      <c r="Z175" s="26" t="e">
        <f t="shared" si="48"/>
        <v>#VALUE!</v>
      </c>
      <c r="AA175" s="26" t="e">
        <f t="shared" si="49"/>
        <v>#VALUE!</v>
      </c>
      <c r="AB175" s="26" t="e">
        <f>IF(P175&gt;0,IF(SUM($N$16:N175)&gt;0,'Program 1'!Loan_Amount-SUM($N$16:N175),'Program 1'!Loan_Amount),0)</f>
        <v>#VALUE!</v>
      </c>
      <c r="AC175" s="37" t="e">
        <f>AB175*('Step 2 Program Parameters'!$C$3/12)</f>
        <v>#VALUE!</v>
      </c>
      <c r="AD175" s="26"/>
    </row>
    <row r="176" spans="1:30" x14ac:dyDescent="0.2">
      <c r="A176" s="27" t="str">
        <f>IF(Values_Entered,A175+1,"")</f>
        <v/>
      </c>
      <c r="B176" s="28" t="str">
        <f t="shared" si="50"/>
        <v/>
      </c>
      <c r="C176" s="29" t="str">
        <f t="shared" si="57"/>
        <v/>
      </c>
      <c r="D176" s="29" t="str">
        <f t="shared" si="58"/>
        <v/>
      </c>
      <c r="E176" s="29" t="str">
        <f t="shared" si="51"/>
        <v/>
      </c>
      <c r="F176" s="29" t="str">
        <f t="shared" si="40"/>
        <v/>
      </c>
      <c r="G176" s="29" t="str">
        <f>IF(Pay_Num&lt;&gt;"",IF('Program 1'!Pay_Num&lt;=$J$2,0,Total_Pay-Int),"")</f>
        <v/>
      </c>
      <c r="H176" s="29" t="str">
        <f t="shared" si="59"/>
        <v/>
      </c>
      <c r="I176" s="29" t="str">
        <f t="shared" si="41"/>
        <v/>
      </c>
      <c r="J176" s="30" t="e">
        <f>IF('Program 1'!Beg_Bal&gt;0,E176*($G$3/($G$3+$G$5)),0)</f>
        <v>#VALUE!</v>
      </c>
      <c r="K176" s="30" t="e">
        <f>IF('Program 1'!Beg_Bal&gt;0,E176*($G$5/($G$5+$G$3)),0)</f>
        <v>#VALUE!</v>
      </c>
      <c r="L176" s="30" t="e">
        <f>IF(C176&lt;0,0,IF($M$5&lt;1,($M$5*'Program 1'!C176),$M$5))</f>
        <v>#VALUE!</v>
      </c>
      <c r="M176" s="26"/>
      <c r="N176" s="26"/>
      <c r="O176" s="38">
        <f t="shared" si="52"/>
        <v>0</v>
      </c>
      <c r="P176" s="26" t="e">
        <f t="shared" si="42"/>
        <v>#VALUE!</v>
      </c>
      <c r="Q176" s="26" t="e">
        <f t="shared" si="43"/>
        <v>#VALUE!</v>
      </c>
      <c r="R176" s="31" t="e">
        <f t="shared" si="53"/>
        <v>#VALUE!</v>
      </c>
      <c r="S176" s="31" t="e">
        <f t="shared" si="54"/>
        <v>#VALUE!</v>
      </c>
      <c r="T176" s="31" t="e">
        <f t="shared" si="55"/>
        <v>#VALUE!</v>
      </c>
      <c r="U176" s="31" t="e">
        <f t="shared" si="56"/>
        <v>#VALUE!</v>
      </c>
      <c r="V176" s="26" t="e">
        <f t="shared" si="44"/>
        <v>#VALUE!</v>
      </c>
      <c r="W176" s="26" t="e">
        <f t="shared" si="45"/>
        <v>#VALUE!</v>
      </c>
      <c r="X176" s="26" t="e">
        <f t="shared" si="46"/>
        <v>#VALUE!</v>
      </c>
      <c r="Y176" s="26" t="e">
        <f t="shared" si="47"/>
        <v>#VALUE!</v>
      </c>
      <c r="Z176" s="26" t="e">
        <f t="shared" si="48"/>
        <v>#VALUE!</v>
      </c>
      <c r="AA176" s="26" t="e">
        <f t="shared" si="49"/>
        <v>#VALUE!</v>
      </c>
      <c r="AB176" s="26" t="e">
        <f>IF(P176&gt;0,IF(SUM($N$16:N176)&gt;0,'Program 1'!Loan_Amount-SUM($N$16:N176),'Program 1'!Loan_Amount),0)</f>
        <v>#VALUE!</v>
      </c>
      <c r="AC176" s="37" t="e">
        <f>AB176*('Step 2 Program Parameters'!$C$3/12)</f>
        <v>#VALUE!</v>
      </c>
      <c r="AD176" s="26"/>
    </row>
    <row r="177" spans="1:30" x14ac:dyDescent="0.2">
      <c r="A177" s="27" t="str">
        <f>IF(Values_Entered,A176+1,"")</f>
        <v/>
      </c>
      <c r="B177" s="28" t="str">
        <f t="shared" si="50"/>
        <v/>
      </c>
      <c r="C177" s="29" t="str">
        <f t="shared" si="57"/>
        <v/>
      </c>
      <c r="D177" s="29" t="str">
        <f t="shared" si="58"/>
        <v/>
      </c>
      <c r="E177" s="29" t="str">
        <f t="shared" si="51"/>
        <v/>
      </c>
      <c r="F177" s="29" t="str">
        <f t="shared" si="40"/>
        <v/>
      </c>
      <c r="G177" s="29" t="str">
        <f>IF(Pay_Num&lt;&gt;"",IF('Program 1'!Pay_Num&lt;=$J$2,0,Total_Pay-Int),"")</f>
        <v/>
      </c>
      <c r="H177" s="29" t="str">
        <f t="shared" si="59"/>
        <v/>
      </c>
      <c r="I177" s="29" t="str">
        <f t="shared" si="41"/>
        <v/>
      </c>
      <c r="J177" s="30" t="e">
        <f>IF('Program 1'!Beg_Bal&gt;0,E177*($G$3/($G$3+$G$5)),0)</f>
        <v>#VALUE!</v>
      </c>
      <c r="K177" s="30" t="e">
        <f>IF('Program 1'!Beg_Bal&gt;0,E177*($G$5/($G$5+$G$3)),0)</f>
        <v>#VALUE!</v>
      </c>
      <c r="L177" s="30" t="e">
        <f>IF(C177&lt;0,0,IF($M$5&lt;1,($M$5*'Program 1'!C177),$M$5))</f>
        <v>#VALUE!</v>
      </c>
      <c r="M177" s="26"/>
      <c r="N177" s="26"/>
      <c r="O177" s="38">
        <f t="shared" si="52"/>
        <v>0</v>
      </c>
      <c r="P177" s="26" t="e">
        <f t="shared" si="42"/>
        <v>#VALUE!</v>
      </c>
      <c r="Q177" s="26" t="e">
        <f t="shared" si="43"/>
        <v>#VALUE!</v>
      </c>
      <c r="R177" s="31" t="e">
        <f t="shared" si="53"/>
        <v>#VALUE!</v>
      </c>
      <c r="S177" s="31" t="e">
        <f t="shared" si="54"/>
        <v>#VALUE!</v>
      </c>
      <c r="T177" s="31" t="e">
        <f t="shared" si="55"/>
        <v>#VALUE!</v>
      </c>
      <c r="U177" s="31" t="e">
        <f t="shared" si="56"/>
        <v>#VALUE!</v>
      </c>
      <c r="V177" s="26" t="e">
        <f t="shared" si="44"/>
        <v>#VALUE!</v>
      </c>
      <c r="W177" s="26" t="e">
        <f t="shared" si="45"/>
        <v>#VALUE!</v>
      </c>
      <c r="X177" s="26" t="e">
        <f t="shared" si="46"/>
        <v>#VALUE!</v>
      </c>
      <c r="Y177" s="26" t="e">
        <f t="shared" si="47"/>
        <v>#VALUE!</v>
      </c>
      <c r="Z177" s="26" t="e">
        <f t="shared" si="48"/>
        <v>#VALUE!</v>
      </c>
      <c r="AA177" s="26" t="e">
        <f t="shared" si="49"/>
        <v>#VALUE!</v>
      </c>
      <c r="AB177" s="26" t="e">
        <f>IF(P177&gt;0,IF(SUM($N$16:N177)&gt;0,'Program 1'!Loan_Amount-SUM($N$16:N177),'Program 1'!Loan_Amount),0)</f>
        <v>#VALUE!</v>
      </c>
      <c r="AC177" s="37" t="e">
        <f>AB177*('Step 2 Program Parameters'!$C$3/12)</f>
        <v>#VALUE!</v>
      </c>
      <c r="AD177" s="26"/>
    </row>
    <row r="178" spans="1:30" x14ac:dyDescent="0.2">
      <c r="A178" s="27" t="str">
        <f>IF(Values_Entered,A177+1,"")</f>
        <v/>
      </c>
      <c r="B178" s="28" t="str">
        <f t="shared" si="50"/>
        <v/>
      </c>
      <c r="C178" s="29" t="str">
        <f t="shared" si="57"/>
        <v/>
      </c>
      <c r="D178" s="29" t="str">
        <f t="shared" si="58"/>
        <v/>
      </c>
      <c r="E178" s="29" t="str">
        <f t="shared" si="51"/>
        <v/>
      </c>
      <c r="F178" s="29" t="str">
        <f t="shared" si="40"/>
        <v/>
      </c>
      <c r="G178" s="29" t="str">
        <f>IF(Pay_Num&lt;&gt;"",IF('Program 1'!Pay_Num&lt;=$J$2,0,Total_Pay-Int),"")</f>
        <v/>
      </c>
      <c r="H178" s="29" t="str">
        <f t="shared" si="59"/>
        <v/>
      </c>
      <c r="I178" s="29" t="str">
        <f t="shared" si="41"/>
        <v/>
      </c>
      <c r="J178" s="30" t="e">
        <f>IF('Program 1'!Beg_Bal&gt;0,E178*($G$3/($G$3+$G$5)),0)</f>
        <v>#VALUE!</v>
      </c>
      <c r="K178" s="30" t="e">
        <f>IF('Program 1'!Beg_Bal&gt;0,E178*($G$5/($G$5+$G$3)),0)</f>
        <v>#VALUE!</v>
      </c>
      <c r="L178" s="30" t="e">
        <f>IF(C178&lt;0,0,IF($M$5&lt;1,($M$5*'Program 1'!C178),$M$5))</f>
        <v>#VALUE!</v>
      </c>
      <c r="M178" s="26"/>
      <c r="N178" s="26"/>
      <c r="O178" s="38">
        <f t="shared" si="52"/>
        <v>0</v>
      </c>
      <c r="P178" s="26" t="e">
        <f t="shared" si="42"/>
        <v>#VALUE!</v>
      </c>
      <c r="Q178" s="26" t="e">
        <f t="shared" si="43"/>
        <v>#VALUE!</v>
      </c>
      <c r="R178" s="31" t="e">
        <f t="shared" si="53"/>
        <v>#VALUE!</v>
      </c>
      <c r="S178" s="31" t="e">
        <f t="shared" si="54"/>
        <v>#VALUE!</v>
      </c>
      <c r="T178" s="31" t="e">
        <f t="shared" si="55"/>
        <v>#VALUE!</v>
      </c>
      <c r="U178" s="31" t="e">
        <f t="shared" si="56"/>
        <v>#VALUE!</v>
      </c>
      <c r="V178" s="26" t="e">
        <f t="shared" si="44"/>
        <v>#VALUE!</v>
      </c>
      <c r="W178" s="26" t="e">
        <f t="shared" si="45"/>
        <v>#VALUE!</v>
      </c>
      <c r="X178" s="26" t="e">
        <f t="shared" si="46"/>
        <v>#VALUE!</v>
      </c>
      <c r="Y178" s="26" t="e">
        <f t="shared" si="47"/>
        <v>#VALUE!</v>
      </c>
      <c r="Z178" s="26" t="e">
        <f t="shared" si="48"/>
        <v>#VALUE!</v>
      </c>
      <c r="AA178" s="26" t="e">
        <f t="shared" si="49"/>
        <v>#VALUE!</v>
      </c>
      <c r="AB178" s="26" t="e">
        <f>IF(P178&gt;0,IF(SUM($N$16:N178)&gt;0,'Program 1'!Loan_Amount-SUM($N$16:N178),'Program 1'!Loan_Amount),0)</f>
        <v>#VALUE!</v>
      </c>
      <c r="AC178" s="37" t="e">
        <f>AB178*('Step 2 Program Parameters'!$C$3/12)</f>
        <v>#VALUE!</v>
      </c>
      <c r="AD178" s="26"/>
    </row>
    <row r="179" spans="1:30" x14ac:dyDescent="0.2">
      <c r="A179" s="27" t="str">
        <f>IF(Values_Entered,A178+1,"")</f>
        <v/>
      </c>
      <c r="B179" s="28" t="str">
        <f t="shared" si="50"/>
        <v/>
      </c>
      <c r="C179" s="29" t="str">
        <f t="shared" si="57"/>
        <v/>
      </c>
      <c r="D179" s="29" t="str">
        <f t="shared" si="58"/>
        <v/>
      </c>
      <c r="E179" s="29" t="str">
        <f t="shared" si="51"/>
        <v/>
      </c>
      <c r="F179" s="29" t="str">
        <f t="shared" si="40"/>
        <v/>
      </c>
      <c r="G179" s="29" t="str">
        <f>IF(Pay_Num&lt;&gt;"",IF('Program 1'!Pay_Num&lt;=$J$2,0,Total_Pay-Int),"")</f>
        <v/>
      </c>
      <c r="H179" s="29" t="str">
        <f t="shared" si="59"/>
        <v/>
      </c>
      <c r="I179" s="29" t="str">
        <f t="shared" si="41"/>
        <v/>
      </c>
      <c r="J179" s="30" t="e">
        <f>IF('Program 1'!Beg_Bal&gt;0,E179*($G$3/($G$3+$G$5)),0)</f>
        <v>#VALUE!</v>
      </c>
      <c r="K179" s="30" t="e">
        <f>IF('Program 1'!Beg_Bal&gt;0,E179*($G$5/($G$5+$G$3)),0)</f>
        <v>#VALUE!</v>
      </c>
      <c r="L179" s="30" t="e">
        <f>IF(C179&lt;0,0,IF($M$5&lt;1,($M$5*'Program 1'!C179),$M$5))</f>
        <v>#VALUE!</v>
      </c>
      <c r="M179" s="26"/>
      <c r="N179" s="26"/>
      <c r="O179" s="38">
        <f t="shared" si="52"/>
        <v>0</v>
      </c>
      <c r="P179" s="26" t="e">
        <f t="shared" si="42"/>
        <v>#VALUE!</v>
      </c>
      <c r="Q179" s="26" t="e">
        <f t="shared" si="43"/>
        <v>#VALUE!</v>
      </c>
      <c r="R179" s="31" t="e">
        <f t="shared" si="53"/>
        <v>#VALUE!</v>
      </c>
      <c r="S179" s="31" t="e">
        <f t="shared" si="54"/>
        <v>#VALUE!</v>
      </c>
      <c r="T179" s="31" t="e">
        <f t="shared" si="55"/>
        <v>#VALUE!</v>
      </c>
      <c r="U179" s="31" t="e">
        <f t="shared" si="56"/>
        <v>#VALUE!</v>
      </c>
      <c r="V179" s="26" t="e">
        <f t="shared" si="44"/>
        <v>#VALUE!</v>
      </c>
      <c r="W179" s="26" t="e">
        <f t="shared" si="45"/>
        <v>#VALUE!</v>
      </c>
      <c r="X179" s="26" t="e">
        <f t="shared" si="46"/>
        <v>#VALUE!</v>
      </c>
      <c r="Y179" s="26" t="e">
        <f t="shared" si="47"/>
        <v>#VALUE!</v>
      </c>
      <c r="Z179" s="26" t="e">
        <f t="shared" si="48"/>
        <v>#VALUE!</v>
      </c>
      <c r="AA179" s="26" t="e">
        <f t="shared" si="49"/>
        <v>#VALUE!</v>
      </c>
      <c r="AB179" s="26" t="e">
        <f>IF(P179&gt;0,IF(SUM($N$16:N179)&gt;0,'Program 1'!Loan_Amount-SUM($N$16:N179),'Program 1'!Loan_Amount),0)</f>
        <v>#VALUE!</v>
      </c>
      <c r="AC179" s="37" t="e">
        <f>AB179*('Step 2 Program Parameters'!$C$3/12)</f>
        <v>#VALUE!</v>
      </c>
      <c r="AD179" s="26"/>
    </row>
    <row r="180" spans="1:30" x14ac:dyDescent="0.2">
      <c r="A180" s="27" t="str">
        <f>IF(Values_Entered,A179+1,"")</f>
        <v/>
      </c>
      <c r="B180" s="28" t="str">
        <f t="shared" si="50"/>
        <v/>
      </c>
      <c r="C180" s="29" t="str">
        <f t="shared" si="57"/>
        <v/>
      </c>
      <c r="D180" s="29" t="str">
        <f t="shared" si="58"/>
        <v/>
      </c>
      <c r="E180" s="29" t="str">
        <f t="shared" si="51"/>
        <v/>
      </c>
      <c r="F180" s="29" t="str">
        <f t="shared" si="40"/>
        <v/>
      </c>
      <c r="G180" s="29" t="str">
        <f>IF(Pay_Num&lt;&gt;"",IF('Program 1'!Pay_Num&lt;=$J$2,0,Total_Pay-Int),"")</f>
        <v/>
      </c>
      <c r="H180" s="29" t="str">
        <f t="shared" si="59"/>
        <v/>
      </c>
      <c r="I180" s="29" t="str">
        <f t="shared" si="41"/>
        <v/>
      </c>
      <c r="J180" s="30" t="e">
        <f>IF('Program 1'!Beg_Bal&gt;0,E180*($G$3/($G$3+$G$5)),0)</f>
        <v>#VALUE!</v>
      </c>
      <c r="K180" s="30" t="e">
        <f>IF('Program 1'!Beg_Bal&gt;0,E180*($G$5/($G$5+$G$3)),0)</f>
        <v>#VALUE!</v>
      </c>
      <c r="L180" s="30" t="e">
        <f>IF(C180&lt;0,0,IF($M$5&lt;1,($M$5*'Program 1'!C180),$M$5))</f>
        <v>#VALUE!</v>
      </c>
      <c r="M180" s="26"/>
      <c r="N180" s="26"/>
      <c r="O180" s="38">
        <f t="shared" si="52"/>
        <v>0</v>
      </c>
      <c r="P180" s="26" t="e">
        <f t="shared" si="42"/>
        <v>#VALUE!</v>
      </c>
      <c r="Q180" s="26" t="e">
        <f t="shared" si="43"/>
        <v>#VALUE!</v>
      </c>
      <c r="R180" s="31" t="e">
        <f t="shared" si="53"/>
        <v>#VALUE!</v>
      </c>
      <c r="S180" s="31" t="e">
        <f t="shared" si="54"/>
        <v>#VALUE!</v>
      </c>
      <c r="T180" s="31" t="e">
        <f t="shared" si="55"/>
        <v>#VALUE!</v>
      </c>
      <c r="U180" s="31" t="e">
        <f t="shared" si="56"/>
        <v>#VALUE!</v>
      </c>
      <c r="V180" s="26" t="e">
        <f t="shared" si="44"/>
        <v>#VALUE!</v>
      </c>
      <c r="W180" s="26" t="e">
        <f t="shared" si="45"/>
        <v>#VALUE!</v>
      </c>
      <c r="X180" s="26" t="e">
        <f t="shared" si="46"/>
        <v>#VALUE!</v>
      </c>
      <c r="Y180" s="26" t="e">
        <f t="shared" si="47"/>
        <v>#VALUE!</v>
      </c>
      <c r="Z180" s="26" t="e">
        <f t="shared" si="48"/>
        <v>#VALUE!</v>
      </c>
      <c r="AA180" s="26" t="e">
        <f t="shared" si="49"/>
        <v>#VALUE!</v>
      </c>
      <c r="AB180" s="26" t="e">
        <f>IF(P180&gt;0,IF(SUM($N$16:N180)&gt;0,'Program 1'!Loan_Amount-SUM($N$16:N180),'Program 1'!Loan_Amount),0)</f>
        <v>#VALUE!</v>
      </c>
      <c r="AC180" s="37" t="e">
        <f>AB180*('Step 2 Program Parameters'!$C$3/12)</f>
        <v>#VALUE!</v>
      </c>
      <c r="AD180" s="26"/>
    </row>
    <row r="181" spans="1:30" x14ac:dyDescent="0.2">
      <c r="A181" s="27" t="str">
        <f>IF(Values_Entered,A180+1,"")</f>
        <v/>
      </c>
      <c r="B181" s="28" t="str">
        <f t="shared" si="50"/>
        <v/>
      </c>
      <c r="C181" s="29" t="str">
        <f t="shared" si="57"/>
        <v/>
      </c>
      <c r="D181" s="29" t="str">
        <f t="shared" si="58"/>
        <v/>
      </c>
      <c r="E181" s="29" t="str">
        <f t="shared" si="51"/>
        <v/>
      </c>
      <c r="F181" s="29" t="str">
        <f t="shared" si="40"/>
        <v/>
      </c>
      <c r="G181" s="29" t="str">
        <f>IF(Pay_Num&lt;&gt;"",IF('Program 1'!Pay_Num&lt;=$J$2,0,Total_Pay-Int),"")</f>
        <v/>
      </c>
      <c r="H181" s="29" t="str">
        <f t="shared" si="59"/>
        <v/>
      </c>
      <c r="I181" s="29" t="str">
        <f t="shared" si="41"/>
        <v/>
      </c>
      <c r="J181" s="30" t="e">
        <f>IF('Program 1'!Beg_Bal&gt;0,E181*($G$3/($G$3+$G$5)),0)</f>
        <v>#VALUE!</v>
      </c>
      <c r="K181" s="30" t="e">
        <f>IF('Program 1'!Beg_Bal&gt;0,E181*($G$5/($G$5+$G$3)),0)</f>
        <v>#VALUE!</v>
      </c>
      <c r="L181" s="30" t="e">
        <f>IF(C181&lt;0,0,IF($M$5&lt;1,($M$5*'Program 1'!C181),$M$5))</f>
        <v>#VALUE!</v>
      </c>
      <c r="M181" s="26"/>
      <c r="N181" s="26"/>
      <c r="O181" s="38">
        <f t="shared" si="52"/>
        <v>0</v>
      </c>
      <c r="P181" s="26" t="e">
        <f t="shared" si="42"/>
        <v>#VALUE!</v>
      </c>
      <c r="Q181" s="26" t="e">
        <f t="shared" si="43"/>
        <v>#VALUE!</v>
      </c>
      <c r="R181" s="31" t="e">
        <f t="shared" si="53"/>
        <v>#VALUE!</v>
      </c>
      <c r="S181" s="31" t="e">
        <f t="shared" si="54"/>
        <v>#VALUE!</v>
      </c>
      <c r="T181" s="31" t="e">
        <f t="shared" si="55"/>
        <v>#VALUE!</v>
      </c>
      <c r="U181" s="31" t="e">
        <f t="shared" si="56"/>
        <v>#VALUE!</v>
      </c>
      <c r="V181" s="26" t="e">
        <f t="shared" si="44"/>
        <v>#VALUE!</v>
      </c>
      <c r="W181" s="26" t="e">
        <f t="shared" si="45"/>
        <v>#VALUE!</v>
      </c>
      <c r="X181" s="26" t="e">
        <f t="shared" si="46"/>
        <v>#VALUE!</v>
      </c>
      <c r="Y181" s="26" t="e">
        <f t="shared" si="47"/>
        <v>#VALUE!</v>
      </c>
      <c r="Z181" s="26" t="e">
        <f t="shared" si="48"/>
        <v>#VALUE!</v>
      </c>
      <c r="AA181" s="26" t="e">
        <f t="shared" si="49"/>
        <v>#VALUE!</v>
      </c>
      <c r="AB181" s="26" t="e">
        <f>IF(P181&gt;0,IF(SUM($N$16:N181)&gt;0,'Program 1'!Loan_Amount-SUM($N$16:N181),'Program 1'!Loan_Amount),0)</f>
        <v>#VALUE!</v>
      </c>
      <c r="AC181" s="37" t="e">
        <f>AB181*('Step 2 Program Parameters'!$C$3/12)</f>
        <v>#VALUE!</v>
      </c>
      <c r="AD181" s="26"/>
    </row>
    <row r="182" spans="1:30" x14ac:dyDescent="0.2">
      <c r="A182" s="27" t="str">
        <f>IF(Values_Entered,A181+1,"")</f>
        <v/>
      </c>
      <c r="B182" s="28" t="str">
        <f t="shared" si="50"/>
        <v/>
      </c>
      <c r="C182" s="29" t="str">
        <f t="shared" si="57"/>
        <v/>
      </c>
      <c r="D182" s="29" t="str">
        <f t="shared" si="58"/>
        <v/>
      </c>
      <c r="E182" s="29" t="str">
        <f t="shared" si="51"/>
        <v/>
      </c>
      <c r="F182" s="29" t="str">
        <f t="shared" si="40"/>
        <v/>
      </c>
      <c r="G182" s="29" t="str">
        <f>IF(Pay_Num&lt;&gt;"",IF('Program 1'!Pay_Num&lt;=$J$2,0,Total_Pay-Int),"")</f>
        <v/>
      </c>
      <c r="H182" s="29" t="str">
        <f t="shared" si="59"/>
        <v/>
      </c>
      <c r="I182" s="29" t="str">
        <f t="shared" si="41"/>
        <v/>
      </c>
      <c r="J182" s="30" t="e">
        <f>IF('Program 1'!Beg_Bal&gt;0,E182*($G$3/($G$3+$G$5)),0)</f>
        <v>#VALUE!</v>
      </c>
      <c r="K182" s="30" t="e">
        <f>IF('Program 1'!Beg_Bal&gt;0,E182*($G$5/($G$5+$G$3)),0)</f>
        <v>#VALUE!</v>
      </c>
      <c r="L182" s="30" t="e">
        <f>IF(C182&lt;0,0,IF($M$5&lt;1,($M$5*'Program 1'!C182),$M$5))</f>
        <v>#VALUE!</v>
      </c>
      <c r="M182" s="26"/>
      <c r="N182" s="26"/>
      <c r="O182" s="38">
        <f t="shared" si="52"/>
        <v>0</v>
      </c>
      <c r="P182" s="26" t="e">
        <f t="shared" si="42"/>
        <v>#VALUE!</v>
      </c>
      <c r="Q182" s="26" t="e">
        <f t="shared" si="43"/>
        <v>#VALUE!</v>
      </c>
      <c r="R182" s="31" t="e">
        <f t="shared" si="53"/>
        <v>#VALUE!</v>
      </c>
      <c r="S182" s="31" t="e">
        <f t="shared" si="54"/>
        <v>#VALUE!</v>
      </c>
      <c r="T182" s="31" t="e">
        <f t="shared" si="55"/>
        <v>#VALUE!</v>
      </c>
      <c r="U182" s="31" t="e">
        <f t="shared" si="56"/>
        <v>#VALUE!</v>
      </c>
      <c r="V182" s="26" t="e">
        <f t="shared" si="44"/>
        <v>#VALUE!</v>
      </c>
      <c r="W182" s="26" t="e">
        <f t="shared" si="45"/>
        <v>#VALUE!</v>
      </c>
      <c r="X182" s="26" t="e">
        <f t="shared" si="46"/>
        <v>#VALUE!</v>
      </c>
      <c r="Y182" s="26" t="e">
        <f t="shared" si="47"/>
        <v>#VALUE!</v>
      </c>
      <c r="Z182" s="26" t="e">
        <f t="shared" si="48"/>
        <v>#VALUE!</v>
      </c>
      <c r="AA182" s="26" t="e">
        <f t="shared" si="49"/>
        <v>#VALUE!</v>
      </c>
      <c r="AB182" s="26" t="e">
        <f>IF(P182&gt;0,IF(SUM($N$16:N182)&gt;0,'Program 1'!Loan_Amount-SUM($N$16:N182),'Program 1'!Loan_Amount),0)</f>
        <v>#VALUE!</v>
      </c>
      <c r="AC182" s="37" t="e">
        <f>AB182*('Step 2 Program Parameters'!$C$3/12)</f>
        <v>#VALUE!</v>
      </c>
      <c r="AD182" s="26"/>
    </row>
    <row r="183" spans="1:30" x14ac:dyDescent="0.2">
      <c r="A183" s="27" t="str">
        <f>IF(Values_Entered,A182+1,"")</f>
        <v/>
      </c>
      <c r="B183" s="28" t="str">
        <f t="shared" si="50"/>
        <v/>
      </c>
      <c r="C183" s="29" t="str">
        <f t="shared" si="57"/>
        <v/>
      </c>
      <c r="D183" s="29" t="str">
        <f t="shared" si="58"/>
        <v/>
      </c>
      <c r="E183" s="29" t="str">
        <f t="shared" si="51"/>
        <v/>
      </c>
      <c r="F183" s="29" t="str">
        <f t="shared" si="40"/>
        <v/>
      </c>
      <c r="G183" s="29" t="str">
        <f>IF(Pay_Num&lt;&gt;"",IF('Program 1'!Pay_Num&lt;=$J$2,0,Total_Pay-Int),"")</f>
        <v/>
      </c>
      <c r="H183" s="29" t="str">
        <f t="shared" si="59"/>
        <v/>
      </c>
      <c r="I183" s="29" t="str">
        <f t="shared" si="41"/>
        <v/>
      </c>
      <c r="J183" s="30" t="e">
        <f>IF('Program 1'!Beg_Bal&gt;0,E183*($G$3/($G$3+$G$5)),0)</f>
        <v>#VALUE!</v>
      </c>
      <c r="K183" s="30" t="e">
        <f>IF('Program 1'!Beg_Bal&gt;0,E183*($G$5/($G$5+$G$3)),0)</f>
        <v>#VALUE!</v>
      </c>
      <c r="L183" s="30" t="e">
        <f>IF(C183&lt;0,0,IF($M$5&lt;1,($M$5*'Program 1'!C183),$M$5))</f>
        <v>#VALUE!</v>
      </c>
      <c r="M183" s="26"/>
      <c r="N183" s="26"/>
      <c r="O183" s="38">
        <f t="shared" si="52"/>
        <v>0</v>
      </c>
      <c r="P183" s="26" t="e">
        <f t="shared" si="42"/>
        <v>#VALUE!</v>
      </c>
      <c r="Q183" s="26" t="e">
        <f t="shared" si="43"/>
        <v>#VALUE!</v>
      </c>
      <c r="R183" s="31" t="e">
        <f t="shared" si="53"/>
        <v>#VALUE!</v>
      </c>
      <c r="S183" s="31" t="e">
        <f t="shared" si="54"/>
        <v>#VALUE!</v>
      </c>
      <c r="T183" s="31" t="e">
        <f t="shared" si="55"/>
        <v>#VALUE!</v>
      </c>
      <c r="U183" s="31" t="e">
        <f t="shared" si="56"/>
        <v>#VALUE!</v>
      </c>
      <c r="V183" s="26" t="e">
        <f t="shared" si="44"/>
        <v>#VALUE!</v>
      </c>
      <c r="W183" s="26" t="e">
        <f t="shared" si="45"/>
        <v>#VALUE!</v>
      </c>
      <c r="X183" s="26" t="e">
        <f t="shared" si="46"/>
        <v>#VALUE!</v>
      </c>
      <c r="Y183" s="26" t="e">
        <f t="shared" si="47"/>
        <v>#VALUE!</v>
      </c>
      <c r="Z183" s="26" t="e">
        <f t="shared" si="48"/>
        <v>#VALUE!</v>
      </c>
      <c r="AA183" s="26" t="e">
        <f t="shared" si="49"/>
        <v>#VALUE!</v>
      </c>
      <c r="AB183" s="26" t="e">
        <f>IF(P183&gt;0,IF(SUM($N$16:N183)&gt;0,'Program 1'!Loan_Amount-SUM($N$16:N183),'Program 1'!Loan_Amount),0)</f>
        <v>#VALUE!</v>
      </c>
      <c r="AC183" s="37" t="e">
        <f>AB183*('Step 2 Program Parameters'!$C$3/12)</f>
        <v>#VALUE!</v>
      </c>
      <c r="AD183" s="26"/>
    </row>
    <row r="184" spans="1:30" x14ac:dyDescent="0.2">
      <c r="A184" s="27" t="str">
        <f>IF(Values_Entered,A183+1,"")</f>
        <v/>
      </c>
      <c r="B184" s="28" t="str">
        <f t="shared" si="50"/>
        <v/>
      </c>
      <c r="C184" s="29" t="str">
        <f t="shared" si="57"/>
        <v/>
      </c>
      <c r="D184" s="29" t="str">
        <f t="shared" si="58"/>
        <v/>
      </c>
      <c r="E184" s="29" t="str">
        <f t="shared" si="51"/>
        <v/>
      </c>
      <c r="F184" s="29" t="str">
        <f t="shared" si="40"/>
        <v/>
      </c>
      <c r="G184" s="29" t="str">
        <f>IF(Pay_Num&lt;&gt;"",IF('Program 1'!Pay_Num&lt;=$J$2,0,Total_Pay-Int),"")</f>
        <v/>
      </c>
      <c r="H184" s="29" t="str">
        <f t="shared" si="59"/>
        <v/>
      </c>
      <c r="I184" s="29" t="str">
        <f t="shared" si="41"/>
        <v/>
      </c>
      <c r="J184" s="30" t="e">
        <f>IF('Program 1'!Beg_Bal&gt;0,E184*($G$3/($G$3+$G$5)),0)</f>
        <v>#VALUE!</v>
      </c>
      <c r="K184" s="30" t="e">
        <f>IF('Program 1'!Beg_Bal&gt;0,E184*($G$5/($G$5+$G$3)),0)</f>
        <v>#VALUE!</v>
      </c>
      <c r="L184" s="30" t="e">
        <f>IF(C184&lt;0,0,IF($M$5&lt;1,($M$5*'Program 1'!C184),$M$5))</f>
        <v>#VALUE!</v>
      </c>
      <c r="M184" s="26"/>
      <c r="N184" s="26"/>
      <c r="O184" s="38">
        <f t="shared" si="52"/>
        <v>0</v>
      </c>
      <c r="P184" s="26" t="e">
        <f t="shared" si="42"/>
        <v>#VALUE!</v>
      </c>
      <c r="Q184" s="26" t="e">
        <f t="shared" si="43"/>
        <v>#VALUE!</v>
      </c>
      <c r="R184" s="31" t="e">
        <f t="shared" si="53"/>
        <v>#VALUE!</v>
      </c>
      <c r="S184" s="31" t="e">
        <f t="shared" si="54"/>
        <v>#VALUE!</v>
      </c>
      <c r="T184" s="31" t="e">
        <f t="shared" si="55"/>
        <v>#VALUE!</v>
      </c>
      <c r="U184" s="31" t="e">
        <f t="shared" si="56"/>
        <v>#VALUE!</v>
      </c>
      <c r="V184" s="26" t="e">
        <f t="shared" si="44"/>
        <v>#VALUE!</v>
      </c>
      <c r="W184" s="26" t="e">
        <f t="shared" si="45"/>
        <v>#VALUE!</v>
      </c>
      <c r="X184" s="26" t="e">
        <f t="shared" si="46"/>
        <v>#VALUE!</v>
      </c>
      <c r="Y184" s="26" t="e">
        <f t="shared" si="47"/>
        <v>#VALUE!</v>
      </c>
      <c r="Z184" s="26" t="e">
        <f t="shared" si="48"/>
        <v>#VALUE!</v>
      </c>
      <c r="AA184" s="26" t="e">
        <f t="shared" si="49"/>
        <v>#VALUE!</v>
      </c>
      <c r="AB184" s="26" t="e">
        <f>IF(P184&gt;0,IF(SUM($N$16:N184)&gt;0,'Program 1'!Loan_Amount-SUM($N$16:N184),'Program 1'!Loan_Amount),0)</f>
        <v>#VALUE!</v>
      </c>
      <c r="AC184" s="37" t="e">
        <f>AB184*('Step 2 Program Parameters'!$C$3/12)</f>
        <v>#VALUE!</v>
      </c>
      <c r="AD184" s="26"/>
    </row>
    <row r="185" spans="1:30" x14ac:dyDescent="0.2">
      <c r="A185" s="27" t="str">
        <f>IF(Values_Entered,A184+1,"")</f>
        <v/>
      </c>
      <c r="B185" s="28" t="str">
        <f t="shared" si="50"/>
        <v/>
      </c>
      <c r="C185" s="29" t="str">
        <f t="shared" si="57"/>
        <v/>
      </c>
      <c r="D185" s="29" t="str">
        <f t="shared" si="58"/>
        <v/>
      </c>
      <c r="E185" s="29" t="str">
        <f t="shared" si="51"/>
        <v/>
      </c>
      <c r="F185" s="29" t="str">
        <f t="shared" si="40"/>
        <v/>
      </c>
      <c r="G185" s="29" t="str">
        <f>IF(Pay_Num&lt;&gt;"",IF('Program 1'!Pay_Num&lt;=$J$2,0,Total_Pay-Int),"")</f>
        <v/>
      </c>
      <c r="H185" s="29" t="str">
        <f t="shared" si="59"/>
        <v/>
      </c>
      <c r="I185" s="29" t="str">
        <f t="shared" si="41"/>
        <v/>
      </c>
      <c r="J185" s="30" t="e">
        <f>IF('Program 1'!Beg_Bal&gt;0,E185*($G$3/($G$3+$G$5)),0)</f>
        <v>#VALUE!</v>
      </c>
      <c r="K185" s="30" t="e">
        <f>IF('Program 1'!Beg_Bal&gt;0,E185*($G$5/($G$5+$G$3)),0)</f>
        <v>#VALUE!</v>
      </c>
      <c r="L185" s="30" t="e">
        <f>IF(C185&lt;0,0,IF($M$5&lt;1,($M$5*'Program 1'!C185),$M$5))</f>
        <v>#VALUE!</v>
      </c>
      <c r="M185" s="26"/>
      <c r="N185" s="26"/>
      <c r="O185" s="38">
        <f t="shared" si="52"/>
        <v>0</v>
      </c>
      <c r="P185" s="26" t="e">
        <f t="shared" si="42"/>
        <v>#VALUE!</v>
      </c>
      <c r="Q185" s="26" t="e">
        <f t="shared" si="43"/>
        <v>#VALUE!</v>
      </c>
      <c r="R185" s="31" t="e">
        <f t="shared" si="53"/>
        <v>#VALUE!</v>
      </c>
      <c r="S185" s="31" t="e">
        <f t="shared" si="54"/>
        <v>#VALUE!</v>
      </c>
      <c r="T185" s="31" t="e">
        <f t="shared" si="55"/>
        <v>#VALUE!</v>
      </c>
      <c r="U185" s="31" t="e">
        <f t="shared" si="56"/>
        <v>#VALUE!</v>
      </c>
      <c r="V185" s="26" t="e">
        <f t="shared" si="44"/>
        <v>#VALUE!</v>
      </c>
      <c r="W185" s="26" t="e">
        <f t="shared" si="45"/>
        <v>#VALUE!</v>
      </c>
      <c r="X185" s="26" t="e">
        <f t="shared" si="46"/>
        <v>#VALUE!</v>
      </c>
      <c r="Y185" s="26" t="e">
        <f t="shared" si="47"/>
        <v>#VALUE!</v>
      </c>
      <c r="Z185" s="26" t="e">
        <f t="shared" si="48"/>
        <v>#VALUE!</v>
      </c>
      <c r="AA185" s="26" t="e">
        <f t="shared" si="49"/>
        <v>#VALUE!</v>
      </c>
      <c r="AB185" s="26" t="e">
        <f>IF(P185&gt;0,IF(SUM($N$16:N185)&gt;0,'Program 1'!Loan_Amount-SUM($N$16:N185),'Program 1'!Loan_Amount),0)</f>
        <v>#VALUE!</v>
      </c>
      <c r="AC185" s="37" t="e">
        <f>AB185*('Step 2 Program Parameters'!$C$3/12)</f>
        <v>#VALUE!</v>
      </c>
      <c r="AD185" s="26"/>
    </row>
    <row r="186" spans="1:30" x14ac:dyDescent="0.2">
      <c r="A186" s="27" t="str">
        <f>IF(Values_Entered,A185+1,"")</f>
        <v/>
      </c>
      <c r="B186" s="28" t="str">
        <f t="shared" si="50"/>
        <v/>
      </c>
      <c r="C186" s="29" t="str">
        <f t="shared" si="57"/>
        <v/>
      </c>
      <c r="D186" s="29" t="str">
        <f t="shared" si="58"/>
        <v/>
      </c>
      <c r="E186" s="29" t="str">
        <f t="shared" si="51"/>
        <v/>
      </c>
      <c r="F186" s="29" t="str">
        <f t="shared" si="40"/>
        <v/>
      </c>
      <c r="G186" s="29" t="str">
        <f>IF(Pay_Num&lt;&gt;"",IF('Program 1'!Pay_Num&lt;=$J$2,0,Total_Pay-Int),"")</f>
        <v/>
      </c>
      <c r="H186" s="29" t="str">
        <f t="shared" si="59"/>
        <v/>
      </c>
      <c r="I186" s="29" t="str">
        <f t="shared" si="41"/>
        <v/>
      </c>
      <c r="J186" s="30" t="e">
        <f>IF('Program 1'!Beg_Bal&gt;0,E186*($G$3/($G$3+$G$5)),0)</f>
        <v>#VALUE!</v>
      </c>
      <c r="K186" s="30" t="e">
        <f>IF('Program 1'!Beg_Bal&gt;0,E186*($G$5/($G$5+$G$3)),0)</f>
        <v>#VALUE!</v>
      </c>
      <c r="L186" s="30" t="e">
        <f>IF(C186&lt;0,0,IF($M$5&lt;1,($M$5*'Program 1'!C186),$M$5))</f>
        <v>#VALUE!</v>
      </c>
      <c r="M186" s="26"/>
      <c r="N186" s="26"/>
      <c r="O186" s="38">
        <f t="shared" si="52"/>
        <v>0</v>
      </c>
      <c r="P186" s="26" t="e">
        <f t="shared" si="42"/>
        <v>#VALUE!</v>
      </c>
      <c r="Q186" s="26" t="e">
        <f t="shared" si="43"/>
        <v>#VALUE!</v>
      </c>
      <c r="R186" s="31" t="e">
        <f t="shared" si="53"/>
        <v>#VALUE!</v>
      </c>
      <c r="S186" s="31" t="e">
        <f t="shared" si="54"/>
        <v>#VALUE!</v>
      </c>
      <c r="T186" s="31" t="e">
        <f t="shared" si="55"/>
        <v>#VALUE!</v>
      </c>
      <c r="U186" s="31" t="e">
        <f t="shared" si="56"/>
        <v>#VALUE!</v>
      </c>
      <c r="V186" s="26" t="e">
        <f t="shared" si="44"/>
        <v>#VALUE!</v>
      </c>
      <c r="W186" s="26" t="e">
        <f t="shared" si="45"/>
        <v>#VALUE!</v>
      </c>
      <c r="X186" s="26" t="e">
        <f t="shared" si="46"/>
        <v>#VALUE!</v>
      </c>
      <c r="Y186" s="26" t="e">
        <f t="shared" si="47"/>
        <v>#VALUE!</v>
      </c>
      <c r="Z186" s="26" t="e">
        <f t="shared" si="48"/>
        <v>#VALUE!</v>
      </c>
      <c r="AA186" s="26" t="e">
        <f t="shared" si="49"/>
        <v>#VALUE!</v>
      </c>
      <c r="AB186" s="26" t="e">
        <f>IF(P186&gt;0,IF(SUM($N$16:N186)&gt;0,'Program 1'!Loan_Amount-SUM($N$16:N186),'Program 1'!Loan_Amount),0)</f>
        <v>#VALUE!</v>
      </c>
      <c r="AC186" s="37" t="e">
        <f>AB186*('Step 2 Program Parameters'!$C$3/12)</f>
        <v>#VALUE!</v>
      </c>
      <c r="AD186" s="26"/>
    </row>
    <row r="187" spans="1:30" x14ac:dyDescent="0.2">
      <c r="A187" s="27" t="str">
        <f>IF(Values_Entered,A186+1,"")</f>
        <v/>
      </c>
      <c r="B187" s="28" t="str">
        <f t="shared" si="50"/>
        <v/>
      </c>
      <c r="C187" s="29" t="str">
        <f t="shared" si="57"/>
        <v/>
      </c>
      <c r="D187" s="29" t="str">
        <f t="shared" si="58"/>
        <v/>
      </c>
      <c r="E187" s="29" t="str">
        <f t="shared" si="51"/>
        <v/>
      </c>
      <c r="F187" s="29" t="str">
        <f t="shared" si="40"/>
        <v/>
      </c>
      <c r="G187" s="29" t="str">
        <f>IF(Pay_Num&lt;&gt;"",IF('Program 1'!Pay_Num&lt;=$J$2,0,Total_Pay-Int),"")</f>
        <v/>
      </c>
      <c r="H187" s="29" t="str">
        <f t="shared" si="59"/>
        <v/>
      </c>
      <c r="I187" s="29" t="str">
        <f t="shared" si="41"/>
        <v/>
      </c>
      <c r="J187" s="30" t="e">
        <f>IF('Program 1'!Beg_Bal&gt;0,E187*($G$3/($G$3+$G$5)),0)</f>
        <v>#VALUE!</v>
      </c>
      <c r="K187" s="30" t="e">
        <f>IF('Program 1'!Beg_Bal&gt;0,E187*($G$5/($G$5+$G$3)),0)</f>
        <v>#VALUE!</v>
      </c>
      <c r="L187" s="30" t="e">
        <f>IF(C187&lt;0,0,IF($M$5&lt;1,($M$5*'Program 1'!C187),$M$5))</f>
        <v>#VALUE!</v>
      </c>
      <c r="M187" s="26"/>
      <c r="N187" s="26"/>
      <c r="O187" s="38">
        <f t="shared" si="52"/>
        <v>0</v>
      </c>
      <c r="P187" s="26" t="e">
        <f t="shared" si="42"/>
        <v>#VALUE!</v>
      </c>
      <c r="Q187" s="26" t="e">
        <f t="shared" si="43"/>
        <v>#VALUE!</v>
      </c>
      <c r="R187" s="31" t="e">
        <f t="shared" si="53"/>
        <v>#VALUE!</v>
      </c>
      <c r="S187" s="31" t="e">
        <f t="shared" si="54"/>
        <v>#VALUE!</v>
      </c>
      <c r="T187" s="31" t="e">
        <f t="shared" si="55"/>
        <v>#VALUE!</v>
      </c>
      <c r="U187" s="31" t="e">
        <f t="shared" si="56"/>
        <v>#VALUE!</v>
      </c>
      <c r="V187" s="26" t="e">
        <f t="shared" si="44"/>
        <v>#VALUE!</v>
      </c>
      <c r="W187" s="26" t="e">
        <f t="shared" si="45"/>
        <v>#VALUE!</v>
      </c>
      <c r="X187" s="26" t="e">
        <f t="shared" si="46"/>
        <v>#VALUE!</v>
      </c>
      <c r="Y187" s="26" t="e">
        <f t="shared" si="47"/>
        <v>#VALUE!</v>
      </c>
      <c r="Z187" s="26" t="e">
        <f t="shared" si="48"/>
        <v>#VALUE!</v>
      </c>
      <c r="AA187" s="26" t="e">
        <f t="shared" si="49"/>
        <v>#VALUE!</v>
      </c>
      <c r="AB187" s="26" t="e">
        <f>IF(P187&gt;0,IF(SUM($N$16:N187)&gt;0,'Program 1'!Loan_Amount-SUM($N$16:N187),'Program 1'!Loan_Amount),0)</f>
        <v>#VALUE!</v>
      </c>
      <c r="AC187" s="37" t="e">
        <f>AB187*('Step 2 Program Parameters'!$C$3/12)</f>
        <v>#VALUE!</v>
      </c>
      <c r="AD187" s="26"/>
    </row>
    <row r="188" spans="1:30" x14ac:dyDescent="0.2">
      <c r="A188" s="27" t="str">
        <f>IF(Values_Entered,A187+1,"")</f>
        <v/>
      </c>
      <c r="B188" s="28" t="str">
        <f t="shared" si="50"/>
        <v/>
      </c>
      <c r="C188" s="29" t="str">
        <f t="shared" si="57"/>
        <v/>
      </c>
      <c r="D188" s="29" t="str">
        <f t="shared" si="58"/>
        <v/>
      </c>
      <c r="E188" s="29" t="str">
        <f t="shared" si="51"/>
        <v/>
      </c>
      <c r="F188" s="29" t="str">
        <f t="shared" si="40"/>
        <v/>
      </c>
      <c r="G188" s="29" t="str">
        <f>IF(Pay_Num&lt;&gt;"",IF('Program 1'!Pay_Num&lt;=$J$2,0,Total_Pay-Int),"")</f>
        <v/>
      </c>
      <c r="H188" s="29" t="str">
        <f t="shared" si="59"/>
        <v/>
      </c>
      <c r="I188" s="29" t="str">
        <f t="shared" si="41"/>
        <v/>
      </c>
      <c r="J188" s="30" t="e">
        <f>IF('Program 1'!Beg_Bal&gt;0,E188*($G$3/($G$3+$G$5)),0)</f>
        <v>#VALUE!</v>
      </c>
      <c r="K188" s="30" t="e">
        <f>IF('Program 1'!Beg_Bal&gt;0,E188*($G$5/($G$5+$G$3)),0)</f>
        <v>#VALUE!</v>
      </c>
      <c r="L188" s="30" t="e">
        <f>IF(C188&lt;0,0,IF($M$5&lt;1,($M$5*'Program 1'!C188),$M$5))</f>
        <v>#VALUE!</v>
      </c>
      <c r="M188" s="26"/>
      <c r="N188" s="26"/>
      <c r="O188" s="38">
        <f t="shared" si="52"/>
        <v>0</v>
      </c>
      <c r="P188" s="26" t="e">
        <f t="shared" si="42"/>
        <v>#VALUE!</v>
      </c>
      <c r="Q188" s="26" t="e">
        <f t="shared" si="43"/>
        <v>#VALUE!</v>
      </c>
      <c r="R188" s="31" t="e">
        <f t="shared" si="53"/>
        <v>#VALUE!</v>
      </c>
      <c r="S188" s="31" t="e">
        <f t="shared" si="54"/>
        <v>#VALUE!</v>
      </c>
      <c r="T188" s="31" t="e">
        <f t="shared" si="55"/>
        <v>#VALUE!</v>
      </c>
      <c r="U188" s="31" t="e">
        <f t="shared" si="56"/>
        <v>#VALUE!</v>
      </c>
      <c r="V188" s="26" t="e">
        <f t="shared" si="44"/>
        <v>#VALUE!</v>
      </c>
      <c r="W188" s="26" t="e">
        <f t="shared" si="45"/>
        <v>#VALUE!</v>
      </c>
      <c r="X188" s="26" t="e">
        <f t="shared" si="46"/>
        <v>#VALUE!</v>
      </c>
      <c r="Y188" s="26" t="e">
        <f t="shared" si="47"/>
        <v>#VALUE!</v>
      </c>
      <c r="Z188" s="26" t="e">
        <f t="shared" si="48"/>
        <v>#VALUE!</v>
      </c>
      <c r="AA188" s="26" t="e">
        <f t="shared" si="49"/>
        <v>#VALUE!</v>
      </c>
      <c r="AB188" s="26" t="e">
        <f>IF(P188&gt;0,IF(SUM($N$16:N188)&gt;0,'Program 1'!Loan_Amount-SUM($N$16:N188),'Program 1'!Loan_Amount),0)</f>
        <v>#VALUE!</v>
      </c>
      <c r="AC188" s="37" t="e">
        <f>AB188*('Step 2 Program Parameters'!$C$3/12)</f>
        <v>#VALUE!</v>
      </c>
      <c r="AD188" s="26"/>
    </row>
    <row r="189" spans="1:30" x14ac:dyDescent="0.2">
      <c r="A189" s="27" t="str">
        <f>IF(Values_Entered,A188+1,"")</f>
        <v/>
      </c>
      <c r="B189" s="28" t="str">
        <f t="shared" si="50"/>
        <v/>
      </c>
      <c r="C189" s="29" t="str">
        <f t="shared" si="57"/>
        <v/>
      </c>
      <c r="D189" s="29" t="str">
        <f t="shared" si="58"/>
        <v/>
      </c>
      <c r="E189" s="29" t="str">
        <f t="shared" si="51"/>
        <v/>
      </c>
      <c r="F189" s="29" t="str">
        <f t="shared" si="40"/>
        <v/>
      </c>
      <c r="G189" s="29" t="str">
        <f>IF(Pay_Num&lt;&gt;"",IF('Program 1'!Pay_Num&lt;=$J$2,0,Total_Pay-Int),"")</f>
        <v/>
      </c>
      <c r="H189" s="29" t="str">
        <f t="shared" si="59"/>
        <v/>
      </c>
      <c r="I189" s="29" t="str">
        <f t="shared" si="41"/>
        <v/>
      </c>
      <c r="J189" s="30" t="e">
        <f>IF('Program 1'!Beg_Bal&gt;0,E189*($G$3/($G$3+$G$5)),0)</f>
        <v>#VALUE!</v>
      </c>
      <c r="K189" s="30" t="e">
        <f>IF('Program 1'!Beg_Bal&gt;0,E189*($G$5/($G$5+$G$3)),0)</f>
        <v>#VALUE!</v>
      </c>
      <c r="L189" s="30" t="e">
        <f>IF(C189&lt;0,0,IF($M$5&lt;1,($M$5*'Program 1'!C189),$M$5))</f>
        <v>#VALUE!</v>
      </c>
      <c r="M189" s="26"/>
      <c r="N189" s="26"/>
      <c r="O189" s="38">
        <f t="shared" si="52"/>
        <v>0</v>
      </c>
      <c r="P189" s="26" t="e">
        <f t="shared" si="42"/>
        <v>#VALUE!</v>
      </c>
      <c r="Q189" s="26" t="e">
        <f t="shared" si="43"/>
        <v>#VALUE!</v>
      </c>
      <c r="R189" s="31" t="e">
        <f t="shared" si="53"/>
        <v>#VALUE!</v>
      </c>
      <c r="S189" s="31" t="e">
        <f t="shared" si="54"/>
        <v>#VALUE!</v>
      </c>
      <c r="T189" s="31" t="e">
        <f t="shared" si="55"/>
        <v>#VALUE!</v>
      </c>
      <c r="U189" s="31" t="e">
        <f t="shared" si="56"/>
        <v>#VALUE!</v>
      </c>
      <c r="V189" s="26" t="e">
        <f t="shared" si="44"/>
        <v>#VALUE!</v>
      </c>
      <c r="W189" s="26" t="e">
        <f t="shared" si="45"/>
        <v>#VALUE!</v>
      </c>
      <c r="X189" s="26" t="e">
        <f t="shared" si="46"/>
        <v>#VALUE!</v>
      </c>
      <c r="Y189" s="26" t="e">
        <f t="shared" si="47"/>
        <v>#VALUE!</v>
      </c>
      <c r="Z189" s="26" t="e">
        <f t="shared" si="48"/>
        <v>#VALUE!</v>
      </c>
      <c r="AA189" s="26" t="e">
        <f t="shared" si="49"/>
        <v>#VALUE!</v>
      </c>
      <c r="AB189" s="26" t="e">
        <f>IF(P189&gt;0,IF(SUM($N$16:N189)&gt;0,'Program 1'!Loan_Amount-SUM($N$16:N189),'Program 1'!Loan_Amount),0)</f>
        <v>#VALUE!</v>
      </c>
      <c r="AC189" s="37" t="e">
        <f>AB189*('Step 2 Program Parameters'!$C$3/12)</f>
        <v>#VALUE!</v>
      </c>
      <c r="AD189" s="26"/>
    </row>
    <row r="190" spans="1:30" x14ac:dyDescent="0.2">
      <c r="A190" s="27" t="str">
        <f>IF(Values_Entered,A189+1,"")</f>
        <v/>
      </c>
      <c r="B190" s="28" t="str">
        <f t="shared" si="50"/>
        <v/>
      </c>
      <c r="C190" s="29" t="str">
        <f t="shared" si="57"/>
        <v/>
      </c>
      <c r="D190" s="29" t="str">
        <f t="shared" si="58"/>
        <v/>
      </c>
      <c r="E190" s="29" t="str">
        <f t="shared" si="51"/>
        <v/>
      </c>
      <c r="F190" s="29" t="str">
        <f t="shared" si="40"/>
        <v/>
      </c>
      <c r="G190" s="29" t="str">
        <f>IF(Pay_Num&lt;&gt;"",IF('Program 1'!Pay_Num&lt;=$J$2,0,Total_Pay-Int),"")</f>
        <v/>
      </c>
      <c r="H190" s="29" t="str">
        <f t="shared" si="59"/>
        <v/>
      </c>
      <c r="I190" s="29" t="str">
        <f t="shared" si="41"/>
        <v/>
      </c>
      <c r="J190" s="30" t="e">
        <f>IF('Program 1'!Beg_Bal&gt;0,E190*($G$3/($G$3+$G$5)),0)</f>
        <v>#VALUE!</v>
      </c>
      <c r="K190" s="30" t="e">
        <f>IF('Program 1'!Beg_Bal&gt;0,E190*($G$5/($G$5+$G$3)),0)</f>
        <v>#VALUE!</v>
      </c>
      <c r="L190" s="30" t="e">
        <f>IF(C190&lt;0,0,IF($M$5&lt;1,($M$5*'Program 1'!C190),$M$5))</f>
        <v>#VALUE!</v>
      </c>
      <c r="M190" s="26"/>
      <c r="N190" s="26"/>
      <c r="O190" s="38">
        <f t="shared" si="52"/>
        <v>0</v>
      </c>
      <c r="P190" s="26" t="e">
        <f t="shared" si="42"/>
        <v>#VALUE!</v>
      </c>
      <c r="Q190" s="26" t="e">
        <f t="shared" si="43"/>
        <v>#VALUE!</v>
      </c>
      <c r="R190" s="31" t="e">
        <f t="shared" si="53"/>
        <v>#VALUE!</v>
      </c>
      <c r="S190" s="31" t="e">
        <f t="shared" si="54"/>
        <v>#VALUE!</v>
      </c>
      <c r="T190" s="31" t="e">
        <f t="shared" si="55"/>
        <v>#VALUE!</v>
      </c>
      <c r="U190" s="31" t="e">
        <f t="shared" si="56"/>
        <v>#VALUE!</v>
      </c>
      <c r="V190" s="26" t="e">
        <f t="shared" si="44"/>
        <v>#VALUE!</v>
      </c>
      <c r="W190" s="26" t="e">
        <f t="shared" si="45"/>
        <v>#VALUE!</v>
      </c>
      <c r="X190" s="26" t="e">
        <f t="shared" si="46"/>
        <v>#VALUE!</v>
      </c>
      <c r="Y190" s="26" t="e">
        <f t="shared" si="47"/>
        <v>#VALUE!</v>
      </c>
      <c r="Z190" s="26" t="e">
        <f t="shared" si="48"/>
        <v>#VALUE!</v>
      </c>
      <c r="AA190" s="26" t="e">
        <f t="shared" si="49"/>
        <v>#VALUE!</v>
      </c>
      <c r="AB190" s="26" t="e">
        <f>IF(P190&gt;0,IF(SUM($N$16:N190)&gt;0,'Program 1'!Loan_Amount-SUM($N$16:N190),'Program 1'!Loan_Amount),0)</f>
        <v>#VALUE!</v>
      </c>
      <c r="AC190" s="37" t="e">
        <f>AB190*('Step 2 Program Parameters'!$C$3/12)</f>
        <v>#VALUE!</v>
      </c>
      <c r="AD190" s="26"/>
    </row>
    <row r="191" spans="1:30" x14ac:dyDescent="0.2">
      <c r="A191" s="27" t="str">
        <f>IF(Values_Entered,A190+1,"")</f>
        <v/>
      </c>
      <c r="B191" s="28" t="str">
        <f t="shared" si="50"/>
        <v/>
      </c>
      <c r="C191" s="29" t="str">
        <f t="shared" si="57"/>
        <v/>
      </c>
      <c r="D191" s="29" t="str">
        <f t="shared" si="58"/>
        <v/>
      </c>
      <c r="E191" s="29" t="str">
        <f t="shared" si="51"/>
        <v/>
      </c>
      <c r="F191" s="29" t="str">
        <f t="shared" si="40"/>
        <v/>
      </c>
      <c r="G191" s="29" t="str">
        <f>IF(Pay_Num&lt;&gt;"",IF('Program 1'!Pay_Num&lt;=$J$2,0,Total_Pay-Int),"")</f>
        <v/>
      </c>
      <c r="H191" s="29" t="str">
        <f t="shared" si="59"/>
        <v/>
      </c>
      <c r="I191" s="29" t="str">
        <f t="shared" si="41"/>
        <v/>
      </c>
      <c r="J191" s="30" t="e">
        <f>IF('Program 1'!Beg_Bal&gt;0,E191*($G$3/($G$3+$G$5)),0)</f>
        <v>#VALUE!</v>
      </c>
      <c r="K191" s="30" t="e">
        <f>IF('Program 1'!Beg_Bal&gt;0,E191*($G$5/($G$5+$G$3)),0)</f>
        <v>#VALUE!</v>
      </c>
      <c r="L191" s="30" t="e">
        <f>IF(C191&lt;0,0,IF($M$5&lt;1,($M$5*'Program 1'!C191),$M$5))</f>
        <v>#VALUE!</v>
      </c>
      <c r="M191" s="26"/>
      <c r="N191" s="26"/>
      <c r="O191" s="38">
        <f t="shared" si="52"/>
        <v>0</v>
      </c>
      <c r="P191" s="26" t="e">
        <f t="shared" si="42"/>
        <v>#VALUE!</v>
      </c>
      <c r="Q191" s="26" t="e">
        <f t="shared" si="43"/>
        <v>#VALUE!</v>
      </c>
      <c r="R191" s="31" t="e">
        <f t="shared" si="53"/>
        <v>#VALUE!</v>
      </c>
      <c r="S191" s="31" t="e">
        <f t="shared" si="54"/>
        <v>#VALUE!</v>
      </c>
      <c r="T191" s="31" t="e">
        <f t="shared" si="55"/>
        <v>#VALUE!</v>
      </c>
      <c r="U191" s="31" t="e">
        <f t="shared" si="56"/>
        <v>#VALUE!</v>
      </c>
      <c r="V191" s="26" t="e">
        <f t="shared" si="44"/>
        <v>#VALUE!</v>
      </c>
      <c r="W191" s="26" t="e">
        <f t="shared" si="45"/>
        <v>#VALUE!</v>
      </c>
      <c r="X191" s="26" t="e">
        <f t="shared" si="46"/>
        <v>#VALUE!</v>
      </c>
      <c r="Y191" s="26" t="e">
        <f t="shared" si="47"/>
        <v>#VALUE!</v>
      </c>
      <c r="Z191" s="26" t="e">
        <f t="shared" si="48"/>
        <v>#VALUE!</v>
      </c>
      <c r="AA191" s="26" t="e">
        <f t="shared" si="49"/>
        <v>#VALUE!</v>
      </c>
      <c r="AB191" s="26" t="e">
        <f>IF(P191&gt;0,IF(SUM($N$16:N191)&gt;0,'Program 1'!Loan_Amount-SUM($N$16:N191),'Program 1'!Loan_Amount),0)</f>
        <v>#VALUE!</v>
      </c>
      <c r="AC191" s="37" t="e">
        <f>AB191*('Step 2 Program Parameters'!$C$3/12)</f>
        <v>#VALUE!</v>
      </c>
      <c r="AD191" s="26"/>
    </row>
    <row r="192" spans="1:30" x14ac:dyDescent="0.2">
      <c r="A192" s="27" t="str">
        <f>IF(Values_Entered,A191+1,"")</f>
        <v/>
      </c>
      <c r="B192" s="28" t="str">
        <f t="shared" si="50"/>
        <v/>
      </c>
      <c r="C192" s="29" t="str">
        <f t="shared" si="57"/>
        <v/>
      </c>
      <c r="D192" s="29" t="str">
        <f t="shared" si="58"/>
        <v/>
      </c>
      <c r="E192" s="29" t="str">
        <f t="shared" si="51"/>
        <v/>
      </c>
      <c r="F192" s="29" t="str">
        <f t="shared" si="40"/>
        <v/>
      </c>
      <c r="G192" s="29" t="str">
        <f>IF(Pay_Num&lt;&gt;"",IF('Program 1'!Pay_Num&lt;=$J$2,0,Total_Pay-Int),"")</f>
        <v/>
      </c>
      <c r="H192" s="29" t="str">
        <f t="shared" si="59"/>
        <v/>
      </c>
      <c r="I192" s="29" t="str">
        <f t="shared" si="41"/>
        <v/>
      </c>
      <c r="J192" s="30" t="e">
        <f>IF('Program 1'!Beg_Bal&gt;0,E192*($G$3/($G$3+$G$5)),0)</f>
        <v>#VALUE!</v>
      </c>
      <c r="K192" s="30" t="e">
        <f>IF('Program 1'!Beg_Bal&gt;0,E192*($G$5/($G$5+$G$3)),0)</f>
        <v>#VALUE!</v>
      </c>
      <c r="L192" s="30" t="e">
        <f>IF(C192&lt;0,0,IF($M$5&lt;1,($M$5*'Program 1'!C192),$M$5))</f>
        <v>#VALUE!</v>
      </c>
      <c r="M192" s="26"/>
      <c r="N192" s="26"/>
      <c r="O192" s="38">
        <f t="shared" si="52"/>
        <v>0</v>
      </c>
      <c r="P192" s="26" t="e">
        <f t="shared" si="42"/>
        <v>#VALUE!</v>
      </c>
      <c r="Q192" s="26" t="e">
        <f t="shared" si="43"/>
        <v>#VALUE!</v>
      </c>
      <c r="R192" s="31" t="e">
        <f t="shared" si="53"/>
        <v>#VALUE!</v>
      </c>
      <c r="S192" s="31" t="e">
        <f t="shared" si="54"/>
        <v>#VALUE!</v>
      </c>
      <c r="T192" s="31" t="e">
        <f t="shared" si="55"/>
        <v>#VALUE!</v>
      </c>
      <c r="U192" s="31" t="e">
        <f t="shared" si="56"/>
        <v>#VALUE!</v>
      </c>
      <c r="V192" s="26" t="e">
        <f t="shared" si="44"/>
        <v>#VALUE!</v>
      </c>
      <c r="W192" s="26" t="e">
        <f t="shared" si="45"/>
        <v>#VALUE!</v>
      </c>
      <c r="X192" s="26" t="e">
        <f t="shared" si="46"/>
        <v>#VALUE!</v>
      </c>
      <c r="Y192" s="26" t="e">
        <f t="shared" si="47"/>
        <v>#VALUE!</v>
      </c>
      <c r="Z192" s="26" t="e">
        <f t="shared" si="48"/>
        <v>#VALUE!</v>
      </c>
      <c r="AA192" s="26" t="e">
        <f t="shared" si="49"/>
        <v>#VALUE!</v>
      </c>
      <c r="AB192" s="26" t="e">
        <f>IF(P192&gt;0,IF(SUM($N$16:N192)&gt;0,'Program 1'!Loan_Amount-SUM($N$16:N192),'Program 1'!Loan_Amount),0)</f>
        <v>#VALUE!</v>
      </c>
      <c r="AC192" s="37" t="e">
        <f>AB192*('Step 2 Program Parameters'!$C$3/12)</f>
        <v>#VALUE!</v>
      </c>
      <c r="AD192" s="26"/>
    </row>
    <row r="193" spans="1:30" x14ac:dyDescent="0.2">
      <c r="A193" s="27" t="str">
        <f>IF(Values_Entered,A192+1,"")</f>
        <v/>
      </c>
      <c r="B193" s="28" t="str">
        <f t="shared" si="50"/>
        <v/>
      </c>
      <c r="C193" s="29" t="str">
        <f t="shared" si="57"/>
        <v/>
      </c>
      <c r="D193" s="29" t="str">
        <f t="shared" si="58"/>
        <v/>
      </c>
      <c r="E193" s="29" t="str">
        <f t="shared" si="51"/>
        <v/>
      </c>
      <c r="F193" s="29" t="str">
        <f t="shared" si="40"/>
        <v/>
      </c>
      <c r="G193" s="29" t="str">
        <f>IF(Pay_Num&lt;&gt;"",IF('Program 1'!Pay_Num&lt;=$J$2,0,Total_Pay-Int),"")</f>
        <v/>
      </c>
      <c r="H193" s="29" t="str">
        <f t="shared" si="59"/>
        <v/>
      </c>
      <c r="I193" s="29" t="str">
        <f t="shared" si="41"/>
        <v/>
      </c>
      <c r="J193" s="30" t="e">
        <f>IF('Program 1'!Beg_Bal&gt;0,E193*($G$3/($G$3+$G$5)),0)</f>
        <v>#VALUE!</v>
      </c>
      <c r="K193" s="30" t="e">
        <f>IF('Program 1'!Beg_Bal&gt;0,E193*($G$5/($G$5+$G$3)),0)</f>
        <v>#VALUE!</v>
      </c>
      <c r="L193" s="30" t="e">
        <f>IF(C193&lt;0,0,IF($M$5&lt;1,($M$5*'Program 1'!C193),$M$5))</f>
        <v>#VALUE!</v>
      </c>
      <c r="M193" s="26"/>
      <c r="N193" s="26"/>
      <c r="O193" s="38">
        <f t="shared" si="52"/>
        <v>0</v>
      </c>
      <c r="P193" s="26" t="e">
        <f t="shared" si="42"/>
        <v>#VALUE!</v>
      </c>
      <c r="Q193" s="26" t="e">
        <f t="shared" si="43"/>
        <v>#VALUE!</v>
      </c>
      <c r="R193" s="31" t="e">
        <f t="shared" si="53"/>
        <v>#VALUE!</v>
      </c>
      <c r="S193" s="31" t="e">
        <f t="shared" si="54"/>
        <v>#VALUE!</v>
      </c>
      <c r="T193" s="31" t="e">
        <f t="shared" si="55"/>
        <v>#VALUE!</v>
      </c>
      <c r="U193" s="31" t="e">
        <f t="shared" si="56"/>
        <v>#VALUE!</v>
      </c>
      <c r="V193" s="26" t="e">
        <f t="shared" si="44"/>
        <v>#VALUE!</v>
      </c>
      <c r="W193" s="26" t="e">
        <f t="shared" si="45"/>
        <v>#VALUE!</v>
      </c>
      <c r="X193" s="26" t="e">
        <f t="shared" si="46"/>
        <v>#VALUE!</v>
      </c>
      <c r="Y193" s="26" t="e">
        <f t="shared" si="47"/>
        <v>#VALUE!</v>
      </c>
      <c r="Z193" s="26" t="e">
        <f t="shared" si="48"/>
        <v>#VALUE!</v>
      </c>
      <c r="AA193" s="26" t="e">
        <f t="shared" si="49"/>
        <v>#VALUE!</v>
      </c>
      <c r="AB193" s="26" t="e">
        <f>IF(P193&gt;0,IF(SUM($N$16:N193)&gt;0,'Program 1'!Loan_Amount-SUM($N$16:N193),'Program 1'!Loan_Amount),0)</f>
        <v>#VALUE!</v>
      </c>
      <c r="AC193" s="37" t="e">
        <f>AB193*('Step 2 Program Parameters'!$C$3/12)</f>
        <v>#VALUE!</v>
      </c>
      <c r="AD193" s="26"/>
    </row>
    <row r="194" spans="1:30" x14ac:dyDescent="0.2">
      <c r="A194" s="27" t="str">
        <f>IF(Values_Entered,A193+1,"")</f>
        <v/>
      </c>
      <c r="B194" s="28" t="str">
        <f t="shared" si="50"/>
        <v/>
      </c>
      <c r="C194" s="29" t="str">
        <f t="shared" si="57"/>
        <v/>
      </c>
      <c r="D194" s="29" t="str">
        <f t="shared" si="58"/>
        <v/>
      </c>
      <c r="E194" s="29" t="str">
        <f t="shared" si="51"/>
        <v/>
      </c>
      <c r="F194" s="29" t="str">
        <f t="shared" si="40"/>
        <v/>
      </c>
      <c r="G194" s="29" t="str">
        <f>IF(Pay_Num&lt;&gt;"",IF('Program 1'!Pay_Num&lt;=$J$2,0,Total_Pay-Int),"")</f>
        <v/>
      </c>
      <c r="H194" s="29" t="str">
        <f t="shared" si="59"/>
        <v/>
      </c>
      <c r="I194" s="29" t="str">
        <f t="shared" si="41"/>
        <v/>
      </c>
      <c r="J194" s="30" t="e">
        <f>IF('Program 1'!Beg_Bal&gt;0,E194*($G$3/($G$3+$G$5)),0)</f>
        <v>#VALUE!</v>
      </c>
      <c r="K194" s="30" t="e">
        <f>IF('Program 1'!Beg_Bal&gt;0,E194*($G$5/($G$5+$G$3)),0)</f>
        <v>#VALUE!</v>
      </c>
      <c r="L194" s="30" t="e">
        <f>IF(C194&lt;0,0,IF($M$5&lt;1,($M$5*'Program 1'!C194),$M$5))</f>
        <v>#VALUE!</v>
      </c>
      <c r="M194" s="26"/>
      <c r="N194" s="26"/>
      <c r="O194" s="38">
        <f t="shared" si="52"/>
        <v>0</v>
      </c>
      <c r="P194" s="26" t="e">
        <f t="shared" si="42"/>
        <v>#VALUE!</v>
      </c>
      <c r="Q194" s="26" t="e">
        <f t="shared" si="43"/>
        <v>#VALUE!</v>
      </c>
      <c r="R194" s="31" t="e">
        <f t="shared" si="53"/>
        <v>#VALUE!</v>
      </c>
      <c r="S194" s="31" t="e">
        <f t="shared" si="54"/>
        <v>#VALUE!</v>
      </c>
      <c r="T194" s="31" t="e">
        <f t="shared" si="55"/>
        <v>#VALUE!</v>
      </c>
      <c r="U194" s="31" t="e">
        <f t="shared" si="56"/>
        <v>#VALUE!</v>
      </c>
      <c r="V194" s="26" t="e">
        <f t="shared" si="44"/>
        <v>#VALUE!</v>
      </c>
      <c r="W194" s="26" t="e">
        <f t="shared" si="45"/>
        <v>#VALUE!</v>
      </c>
      <c r="X194" s="26" t="e">
        <f t="shared" si="46"/>
        <v>#VALUE!</v>
      </c>
      <c r="Y194" s="26" t="e">
        <f t="shared" si="47"/>
        <v>#VALUE!</v>
      </c>
      <c r="Z194" s="26" t="e">
        <f t="shared" si="48"/>
        <v>#VALUE!</v>
      </c>
      <c r="AA194" s="26" t="e">
        <f t="shared" si="49"/>
        <v>#VALUE!</v>
      </c>
      <c r="AB194" s="26" t="e">
        <f>IF(P194&gt;0,IF(SUM($N$16:N194)&gt;0,'Program 1'!Loan_Amount-SUM($N$16:N194),'Program 1'!Loan_Amount),0)</f>
        <v>#VALUE!</v>
      </c>
      <c r="AC194" s="37" t="e">
        <f>AB194*('Step 2 Program Parameters'!$C$3/12)</f>
        <v>#VALUE!</v>
      </c>
      <c r="AD194" s="26"/>
    </row>
    <row r="195" spans="1:30" x14ac:dyDescent="0.2">
      <c r="A195" s="27" t="str">
        <f>IF(Values_Entered,A194+1,"")</f>
        <v/>
      </c>
      <c r="B195" s="28" t="str">
        <f t="shared" si="50"/>
        <v/>
      </c>
      <c r="C195" s="29" t="str">
        <f t="shared" si="57"/>
        <v/>
      </c>
      <c r="D195" s="29" t="str">
        <f t="shared" si="58"/>
        <v/>
      </c>
      <c r="E195" s="29" t="str">
        <f t="shared" si="51"/>
        <v/>
      </c>
      <c r="F195" s="29" t="str">
        <f t="shared" si="40"/>
        <v/>
      </c>
      <c r="G195" s="29" t="str">
        <f>IF(Pay_Num&lt;&gt;"",IF('Program 1'!Pay_Num&lt;=$J$2,0,Total_Pay-Int),"")</f>
        <v/>
      </c>
      <c r="H195" s="29" t="str">
        <f t="shared" si="59"/>
        <v/>
      </c>
      <c r="I195" s="29" t="str">
        <f t="shared" si="41"/>
        <v/>
      </c>
      <c r="J195" s="30" t="e">
        <f>IF('Program 1'!Beg_Bal&gt;0,E195*($G$3/($G$3+$G$5)),0)</f>
        <v>#VALUE!</v>
      </c>
      <c r="K195" s="30" t="e">
        <f>IF('Program 1'!Beg_Bal&gt;0,E195*($G$5/($G$5+$G$3)),0)</f>
        <v>#VALUE!</v>
      </c>
      <c r="L195" s="30" t="e">
        <f>IF(C195&lt;0,0,IF($M$5&lt;1,($M$5*'Program 1'!C195),$M$5))</f>
        <v>#VALUE!</v>
      </c>
      <c r="M195" s="26"/>
      <c r="N195" s="26"/>
      <c r="O195" s="38">
        <f t="shared" si="52"/>
        <v>0</v>
      </c>
      <c r="P195" s="26" t="e">
        <f t="shared" si="42"/>
        <v>#VALUE!</v>
      </c>
      <c r="Q195" s="26" t="e">
        <f t="shared" si="43"/>
        <v>#VALUE!</v>
      </c>
      <c r="R195" s="31" t="e">
        <f t="shared" si="53"/>
        <v>#VALUE!</v>
      </c>
      <c r="S195" s="31" t="e">
        <f t="shared" si="54"/>
        <v>#VALUE!</v>
      </c>
      <c r="T195" s="31" t="e">
        <f t="shared" si="55"/>
        <v>#VALUE!</v>
      </c>
      <c r="U195" s="31" t="e">
        <f t="shared" si="56"/>
        <v>#VALUE!</v>
      </c>
      <c r="V195" s="26" t="e">
        <f t="shared" si="44"/>
        <v>#VALUE!</v>
      </c>
      <c r="W195" s="26" t="e">
        <f t="shared" si="45"/>
        <v>#VALUE!</v>
      </c>
      <c r="X195" s="26" t="e">
        <f t="shared" si="46"/>
        <v>#VALUE!</v>
      </c>
      <c r="Y195" s="26" t="e">
        <f t="shared" si="47"/>
        <v>#VALUE!</v>
      </c>
      <c r="Z195" s="26" t="e">
        <f t="shared" si="48"/>
        <v>#VALUE!</v>
      </c>
      <c r="AA195" s="26" t="e">
        <f t="shared" si="49"/>
        <v>#VALUE!</v>
      </c>
      <c r="AB195" s="26" t="e">
        <f>IF(P195&gt;0,IF(SUM($N$16:N195)&gt;0,'Program 1'!Loan_Amount-SUM($N$16:N195),'Program 1'!Loan_Amount),0)</f>
        <v>#VALUE!</v>
      </c>
      <c r="AC195" s="37" t="e">
        <f>AB195*('Step 2 Program Parameters'!$C$3/12)</f>
        <v>#VALUE!</v>
      </c>
      <c r="AD195" s="26"/>
    </row>
    <row r="196" spans="1:30" x14ac:dyDescent="0.2">
      <c r="A196" s="27" t="str">
        <f>IF(Values_Entered,A195+1,"")</f>
        <v/>
      </c>
      <c r="B196" s="28" t="str">
        <f t="shared" si="50"/>
        <v/>
      </c>
      <c r="C196" s="29" t="str">
        <f t="shared" si="57"/>
        <v/>
      </c>
      <c r="D196" s="29" t="str">
        <f t="shared" si="58"/>
        <v/>
      </c>
      <c r="E196" s="29" t="str">
        <f t="shared" si="51"/>
        <v/>
      </c>
      <c r="F196" s="29" t="str">
        <f t="shared" si="40"/>
        <v/>
      </c>
      <c r="G196" s="29" t="str">
        <f>IF(Pay_Num&lt;&gt;"",IF('Program 1'!Pay_Num&lt;=$J$2,0,Total_Pay-Int),"")</f>
        <v/>
      </c>
      <c r="H196" s="29" t="str">
        <f t="shared" si="59"/>
        <v/>
      </c>
      <c r="I196" s="29" t="str">
        <f t="shared" si="41"/>
        <v/>
      </c>
      <c r="J196" s="30" t="e">
        <f>IF('Program 1'!Beg_Bal&gt;0,E196*($G$3/($G$3+$G$5)),0)</f>
        <v>#VALUE!</v>
      </c>
      <c r="K196" s="30" t="e">
        <f>IF('Program 1'!Beg_Bal&gt;0,E196*($G$5/($G$5+$G$3)),0)</f>
        <v>#VALUE!</v>
      </c>
      <c r="L196" s="30" t="e">
        <f>IF(C196&lt;0,0,IF($M$5&lt;1,($M$5*'Program 1'!C196),$M$5))</f>
        <v>#VALUE!</v>
      </c>
      <c r="M196" s="26"/>
      <c r="N196" s="26"/>
      <c r="O196" s="38">
        <f t="shared" si="52"/>
        <v>0</v>
      </c>
      <c r="P196" s="26" t="e">
        <f t="shared" si="42"/>
        <v>#VALUE!</v>
      </c>
      <c r="Q196" s="26" t="e">
        <f t="shared" si="43"/>
        <v>#VALUE!</v>
      </c>
      <c r="R196" s="31" t="e">
        <f t="shared" si="53"/>
        <v>#VALUE!</v>
      </c>
      <c r="S196" s="31" t="e">
        <f t="shared" si="54"/>
        <v>#VALUE!</v>
      </c>
      <c r="T196" s="31" t="e">
        <f t="shared" si="55"/>
        <v>#VALUE!</v>
      </c>
      <c r="U196" s="31" t="e">
        <f t="shared" si="56"/>
        <v>#VALUE!</v>
      </c>
      <c r="V196" s="26" t="e">
        <f t="shared" si="44"/>
        <v>#VALUE!</v>
      </c>
      <c r="W196" s="26" t="e">
        <f t="shared" si="45"/>
        <v>#VALUE!</v>
      </c>
      <c r="X196" s="26" t="e">
        <f t="shared" si="46"/>
        <v>#VALUE!</v>
      </c>
      <c r="Y196" s="26" t="e">
        <f t="shared" si="47"/>
        <v>#VALUE!</v>
      </c>
      <c r="Z196" s="26" t="e">
        <f t="shared" si="48"/>
        <v>#VALUE!</v>
      </c>
      <c r="AA196" s="26" t="e">
        <f t="shared" si="49"/>
        <v>#VALUE!</v>
      </c>
      <c r="AB196" s="26" t="e">
        <f>IF(P196&gt;0,IF(SUM($N$16:N196)&gt;0,'Program 1'!Loan_Amount-SUM($N$16:N196),'Program 1'!Loan_Amount),0)</f>
        <v>#VALUE!</v>
      </c>
      <c r="AC196" s="37" t="e">
        <f>AB196*('Step 2 Program Parameters'!$C$3/12)</f>
        <v>#VALUE!</v>
      </c>
      <c r="AD196" s="26"/>
    </row>
    <row r="197" spans="1:30" x14ac:dyDescent="0.2">
      <c r="A197" s="27" t="str">
        <f>IF(Values_Entered,A196+1,"")</f>
        <v/>
      </c>
      <c r="B197" s="28" t="str">
        <f t="shared" si="50"/>
        <v/>
      </c>
      <c r="C197" s="29" t="str">
        <f t="shared" si="57"/>
        <v/>
      </c>
      <c r="D197" s="29" t="str">
        <f t="shared" si="58"/>
        <v/>
      </c>
      <c r="E197" s="29" t="str">
        <f t="shared" si="51"/>
        <v/>
      </c>
      <c r="F197" s="29" t="str">
        <f t="shared" si="40"/>
        <v/>
      </c>
      <c r="G197" s="29" t="str">
        <f>IF(Pay_Num&lt;&gt;"",IF('Program 1'!Pay_Num&lt;=$J$2,0,Total_Pay-Int),"")</f>
        <v/>
      </c>
      <c r="H197" s="29" t="str">
        <f t="shared" si="59"/>
        <v/>
      </c>
      <c r="I197" s="29" t="str">
        <f t="shared" si="41"/>
        <v/>
      </c>
      <c r="J197" s="30" t="e">
        <f>IF('Program 1'!Beg_Bal&gt;0,E197*($G$3/($G$3+$G$5)),0)</f>
        <v>#VALUE!</v>
      </c>
      <c r="K197" s="30" t="e">
        <f>IF('Program 1'!Beg_Bal&gt;0,E197*($G$5/($G$5+$G$3)),0)</f>
        <v>#VALUE!</v>
      </c>
      <c r="L197" s="30" t="e">
        <f>IF(C197&lt;0,0,IF($M$5&lt;1,($M$5*'Program 1'!C197),$M$5))</f>
        <v>#VALUE!</v>
      </c>
      <c r="M197" s="26"/>
      <c r="N197" s="26"/>
      <c r="O197" s="38">
        <f t="shared" si="52"/>
        <v>0</v>
      </c>
      <c r="P197" s="26" t="e">
        <f t="shared" si="42"/>
        <v>#VALUE!</v>
      </c>
      <c r="Q197" s="26" t="e">
        <f t="shared" si="43"/>
        <v>#VALUE!</v>
      </c>
      <c r="R197" s="31" t="e">
        <f t="shared" si="53"/>
        <v>#VALUE!</v>
      </c>
      <c r="S197" s="31" t="e">
        <f t="shared" si="54"/>
        <v>#VALUE!</v>
      </c>
      <c r="T197" s="31" t="e">
        <f t="shared" si="55"/>
        <v>#VALUE!</v>
      </c>
      <c r="U197" s="31" t="e">
        <f t="shared" si="56"/>
        <v>#VALUE!</v>
      </c>
      <c r="V197" s="26" t="e">
        <f t="shared" si="44"/>
        <v>#VALUE!</v>
      </c>
      <c r="W197" s="26" t="e">
        <f t="shared" si="45"/>
        <v>#VALUE!</v>
      </c>
      <c r="X197" s="26" t="e">
        <f t="shared" si="46"/>
        <v>#VALUE!</v>
      </c>
      <c r="Y197" s="26" t="e">
        <f t="shared" si="47"/>
        <v>#VALUE!</v>
      </c>
      <c r="Z197" s="26" t="e">
        <f t="shared" si="48"/>
        <v>#VALUE!</v>
      </c>
      <c r="AA197" s="26" t="e">
        <f t="shared" si="49"/>
        <v>#VALUE!</v>
      </c>
      <c r="AB197" s="26" t="e">
        <f>IF(P197&gt;0,IF(SUM($N$16:N197)&gt;0,'Program 1'!Loan_Amount-SUM($N$16:N197),'Program 1'!Loan_Amount),0)</f>
        <v>#VALUE!</v>
      </c>
      <c r="AC197" s="37" t="e">
        <f>AB197*('Step 2 Program Parameters'!$C$3/12)</f>
        <v>#VALUE!</v>
      </c>
      <c r="AD197" s="26"/>
    </row>
    <row r="198" spans="1:30" x14ac:dyDescent="0.2">
      <c r="A198" s="27" t="str">
        <f>IF(Values_Entered,A197+1,"")</f>
        <v/>
      </c>
      <c r="B198" s="28" t="str">
        <f t="shared" si="50"/>
        <v/>
      </c>
      <c r="C198" s="29" t="str">
        <f t="shared" si="57"/>
        <v/>
      </c>
      <c r="D198" s="29" t="str">
        <f t="shared" si="58"/>
        <v/>
      </c>
      <c r="E198" s="29" t="str">
        <f t="shared" si="51"/>
        <v/>
      </c>
      <c r="F198" s="29" t="str">
        <f t="shared" si="40"/>
        <v/>
      </c>
      <c r="G198" s="29" t="str">
        <f>IF(Pay_Num&lt;&gt;"",IF('Program 1'!Pay_Num&lt;=$J$2,0,Total_Pay-Int),"")</f>
        <v/>
      </c>
      <c r="H198" s="29" t="str">
        <f t="shared" si="59"/>
        <v/>
      </c>
      <c r="I198" s="29" t="str">
        <f t="shared" si="41"/>
        <v/>
      </c>
      <c r="J198" s="30" t="e">
        <f>IF('Program 1'!Beg_Bal&gt;0,E198*($G$3/($G$3+$G$5)),0)</f>
        <v>#VALUE!</v>
      </c>
      <c r="K198" s="30" t="e">
        <f>IF('Program 1'!Beg_Bal&gt;0,E198*($G$5/($G$5+$G$3)),0)</f>
        <v>#VALUE!</v>
      </c>
      <c r="L198" s="30" t="e">
        <f>IF(C198&lt;0,0,IF($M$5&lt;1,($M$5*'Program 1'!C198),$M$5))</f>
        <v>#VALUE!</v>
      </c>
      <c r="M198" s="26"/>
      <c r="N198" s="26"/>
      <c r="O198" s="38">
        <f t="shared" si="52"/>
        <v>0</v>
      </c>
      <c r="P198" s="26" t="e">
        <f t="shared" si="42"/>
        <v>#VALUE!</v>
      </c>
      <c r="Q198" s="26" t="e">
        <f t="shared" si="43"/>
        <v>#VALUE!</v>
      </c>
      <c r="R198" s="31" t="e">
        <f t="shared" si="53"/>
        <v>#VALUE!</v>
      </c>
      <c r="S198" s="31" t="e">
        <f t="shared" si="54"/>
        <v>#VALUE!</v>
      </c>
      <c r="T198" s="31" t="e">
        <f t="shared" si="55"/>
        <v>#VALUE!</v>
      </c>
      <c r="U198" s="31" t="e">
        <f t="shared" si="56"/>
        <v>#VALUE!</v>
      </c>
      <c r="V198" s="26" t="e">
        <f t="shared" si="44"/>
        <v>#VALUE!</v>
      </c>
      <c r="W198" s="26" t="e">
        <f t="shared" si="45"/>
        <v>#VALUE!</v>
      </c>
      <c r="X198" s="26" t="e">
        <f t="shared" si="46"/>
        <v>#VALUE!</v>
      </c>
      <c r="Y198" s="26" t="e">
        <f t="shared" si="47"/>
        <v>#VALUE!</v>
      </c>
      <c r="Z198" s="26" t="e">
        <f t="shared" si="48"/>
        <v>#VALUE!</v>
      </c>
      <c r="AA198" s="26" t="e">
        <f t="shared" si="49"/>
        <v>#VALUE!</v>
      </c>
      <c r="AB198" s="26" t="e">
        <f>IF(P198&gt;0,IF(SUM($N$16:N198)&gt;0,'Program 1'!Loan_Amount-SUM($N$16:N198),'Program 1'!Loan_Amount),0)</f>
        <v>#VALUE!</v>
      </c>
      <c r="AC198" s="37" t="e">
        <f>AB198*('Step 2 Program Parameters'!$C$3/12)</f>
        <v>#VALUE!</v>
      </c>
      <c r="AD198" s="26"/>
    </row>
    <row r="199" spans="1:30" x14ac:dyDescent="0.2">
      <c r="A199" s="27" t="str">
        <f>IF(Values_Entered,A198+1,"")</f>
        <v/>
      </c>
      <c r="B199" s="28" t="str">
        <f t="shared" si="50"/>
        <v/>
      </c>
      <c r="C199" s="29" t="str">
        <f t="shared" si="57"/>
        <v/>
      </c>
      <c r="D199" s="29" t="str">
        <f t="shared" si="58"/>
        <v/>
      </c>
      <c r="E199" s="29" t="str">
        <f t="shared" si="51"/>
        <v/>
      </c>
      <c r="F199" s="29" t="str">
        <f t="shared" si="40"/>
        <v/>
      </c>
      <c r="G199" s="29" t="str">
        <f>IF(Pay_Num&lt;&gt;"",IF('Program 1'!Pay_Num&lt;=$J$2,0,Total_Pay-Int),"")</f>
        <v/>
      </c>
      <c r="H199" s="29" t="str">
        <f t="shared" si="59"/>
        <v/>
      </c>
      <c r="I199" s="29" t="str">
        <f t="shared" si="41"/>
        <v/>
      </c>
      <c r="J199" s="30" t="e">
        <f>IF('Program 1'!Beg_Bal&gt;0,E199*($G$3/($G$3+$G$5)),0)</f>
        <v>#VALUE!</v>
      </c>
      <c r="K199" s="30" t="e">
        <f>IF('Program 1'!Beg_Bal&gt;0,E199*($G$5/($G$5+$G$3)),0)</f>
        <v>#VALUE!</v>
      </c>
      <c r="L199" s="30" t="e">
        <f>IF(C199&lt;0,0,IF($M$5&lt;1,($M$5*'Program 1'!C199),$M$5))</f>
        <v>#VALUE!</v>
      </c>
      <c r="M199" s="26"/>
      <c r="N199" s="26"/>
      <c r="O199" s="38">
        <f t="shared" si="52"/>
        <v>0</v>
      </c>
      <c r="P199" s="26" t="e">
        <f t="shared" si="42"/>
        <v>#VALUE!</v>
      </c>
      <c r="Q199" s="26" t="e">
        <f t="shared" si="43"/>
        <v>#VALUE!</v>
      </c>
      <c r="R199" s="31" t="e">
        <f t="shared" si="53"/>
        <v>#VALUE!</v>
      </c>
      <c r="S199" s="31" t="e">
        <f t="shared" si="54"/>
        <v>#VALUE!</v>
      </c>
      <c r="T199" s="31" t="e">
        <f t="shared" si="55"/>
        <v>#VALUE!</v>
      </c>
      <c r="U199" s="31" t="e">
        <f t="shared" si="56"/>
        <v>#VALUE!</v>
      </c>
      <c r="V199" s="26" t="e">
        <f t="shared" si="44"/>
        <v>#VALUE!</v>
      </c>
      <c r="W199" s="26" t="e">
        <f t="shared" si="45"/>
        <v>#VALUE!</v>
      </c>
      <c r="X199" s="26" t="e">
        <f t="shared" si="46"/>
        <v>#VALUE!</v>
      </c>
      <c r="Y199" s="26" t="e">
        <f t="shared" si="47"/>
        <v>#VALUE!</v>
      </c>
      <c r="Z199" s="26" t="e">
        <f t="shared" si="48"/>
        <v>#VALUE!</v>
      </c>
      <c r="AA199" s="26" t="e">
        <f t="shared" si="49"/>
        <v>#VALUE!</v>
      </c>
      <c r="AB199" s="26" t="e">
        <f>IF(P199&gt;0,IF(SUM($N$16:N199)&gt;0,'Program 1'!Loan_Amount-SUM($N$16:N199),'Program 1'!Loan_Amount),0)</f>
        <v>#VALUE!</v>
      </c>
      <c r="AC199" s="37" t="e">
        <f>AB199*('Step 2 Program Parameters'!$C$3/12)</f>
        <v>#VALUE!</v>
      </c>
      <c r="AD199" s="26"/>
    </row>
    <row r="200" spans="1:30" x14ac:dyDescent="0.2">
      <c r="A200" s="27" t="str">
        <f>IF(Values_Entered,A199+1,"")</f>
        <v/>
      </c>
      <c r="B200" s="28" t="str">
        <f t="shared" si="50"/>
        <v/>
      </c>
      <c r="C200" s="29" t="str">
        <f t="shared" si="57"/>
        <v/>
      </c>
      <c r="D200" s="29" t="str">
        <f t="shared" si="58"/>
        <v/>
      </c>
      <c r="E200" s="29" t="str">
        <f t="shared" si="51"/>
        <v/>
      </c>
      <c r="F200" s="29" t="str">
        <f t="shared" si="40"/>
        <v/>
      </c>
      <c r="G200" s="29" t="str">
        <f>IF(Pay_Num&lt;&gt;"",IF('Program 1'!Pay_Num&lt;=$J$2,0,Total_Pay-Int),"")</f>
        <v/>
      </c>
      <c r="H200" s="29" t="str">
        <f t="shared" si="59"/>
        <v/>
      </c>
      <c r="I200" s="29" t="str">
        <f t="shared" si="41"/>
        <v/>
      </c>
      <c r="J200" s="30" t="e">
        <f>IF('Program 1'!Beg_Bal&gt;0,E200*($G$3/($G$3+$G$5)),0)</f>
        <v>#VALUE!</v>
      </c>
      <c r="K200" s="30" t="e">
        <f>IF('Program 1'!Beg_Bal&gt;0,E200*($G$5/($G$5+$G$3)),0)</f>
        <v>#VALUE!</v>
      </c>
      <c r="L200" s="30" t="e">
        <f>IF(C200&lt;0,0,IF($M$5&lt;1,($M$5*'Program 1'!C200),$M$5))</f>
        <v>#VALUE!</v>
      </c>
      <c r="M200" s="26"/>
      <c r="N200" s="26"/>
      <c r="O200" s="38">
        <f t="shared" si="52"/>
        <v>0</v>
      </c>
      <c r="P200" s="26" t="e">
        <f t="shared" si="42"/>
        <v>#VALUE!</v>
      </c>
      <c r="Q200" s="26" t="e">
        <f t="shared" si="43"/>
        <v>#VALUE!</v>
      </c>
      <c r="R200" s="31" t="e">
        <f t="shared" si="53"/>
        <v>#VALUE!</v>
      </c>
      <c r="S200" s="31" t="e">
        <f t="shared" si="54"/>
        <v>#VALUE!</v>
      </c>
      <c r="T200" s="31" t="e">
        <f t="shared" si="55"/>
        <v>#VALUE!</v>
      </c>
      <c r="U200" s="31" t="e">
        <f t="shared" si="56"/>
        <v>#VALUE!</v>
      </c>
      <c r="V200" s="26" t="e">
        <f t="shared" si="44"/>
        <v>#VALUE!</v>
      </c>
      <c r="W200" s="26" t="e">
        <f t="shared" si="45"/>
        <v>#VALUE!</v>
      </c>
      <c r="X200" s="26" t="e">
        <f t="shared" si="46"/>
        <v>#VALUE!</v>
      </c>
      <c r="Y200" s="26" t="e">
        <f t="shared" si="47"/>
        <v>#VALUE!</v>
      </c>
      <c r="Z200" s="26" t="e">
        <f t="shared" si="48"/>
        <v>#VALUE!</v>
      </c>
      <c r="AA200" s="26" t="e">
        <f t="shared" si="49"/>
        <v>#VALUE!</v>
      </c>
      <c r="AB200" s="26" t="e">
        <f>IF(P200&gt;0,IF(SUM($N$16:N200)&gt;0,'Program 1'!Loan_Amount-SUM($N$16:N200),'Program 1'!Loan_Amount),0)</f>
        <v>#VALUE!</v>
      </c>
      <c r="AC200" s="37" t="e">
        <f>AB200*('Step 2 Program Parameters'!$C$3/12)</f>
        <v>#VALUE!</v>
      </c>
      <c r="AD200" s="26"/>
    </row>
    <row r="201" spans="1:30" x14ac:dyDescent="0.2">
      <c r="A201" s="27" t="str">
        <f>IF(Values_Entered,A200+1,"")</f>
        <v/>
      </c>
      <c r="B201" s="28" t="str">
        <f t="shared" si="50"/>
        <v/>
      </c>
      <c r="C201" s="29" t="str">
        <f t="shared" si="57"/>
        <v/>
      </c>
      <c r="D201" s="29" t="str">
        <f t="shared" si="58"/>
        <v/>
      </c>
      <c r="E201" s="29" t="str">
        <f t="shared" si="51"/>
        <v/>
      </c>
      <c r="F201" s="29" t="str">
        <f t="shared" si="40"/>
        <v/>
      </c>
      <c r="G201" s="29" t="str">
        <f>IF(Pay_Num&lt;&gt;"",IF('Program 1'!Pay_Num&lt;=$J$2,0,Total_Pay-Int),"")</f>
        <v/>
      </c>
      <c r="H201" s="29" t="str">
        <f t="shared" si="59"/>
        <v/>
      </c>
      <c r="I201" s="29" t="str">
        <f t="shared" si="41"/>
        <v/>
      </c>
      <c r="J201" s="30" t="e">
        <f>IF('Program 1'!Beg_Bal&gt;0,E201*($G$3/($G$3+$G$5)),0)</f>
        <v>#VALUE!</v>
      </c>
      <c r="K201" s="30" t="e">
        <f>IF('Program 1'!Beg_Bal&gt;0,E201*($G$5/($G$5+$G$3)),0)</f>
        <v>#VALUE!</v>
      </c>
      <c r="L201" s="30" t="e">
        <f>IF(C201&lt;0,0,IF($M$5&lt;1,($M$5*'Program 1'!C201),$M$5))</f>
        <v>#VALUE!</v>
      </c>
      <c r="M201" s="26"/>
      <c r="N201" s="26"/>
      <c r="O201" s="38">
        <f t="shared" si="52"/>
        <v>0</v>
      </c>
      <c r="P201" s="26" t="e">
        <f t="shared" si="42"/>
        <v>#VALUE!</v>
      </c>
      <c r="Q201" s="26" t="e">
        <f t="shared" si="43"/>
        <v>#VALUE!</v>
      </c>
      <c r="R201" s="31" t="e">
        <f t="shared" si="53"/>
        <v>#VALUE!</v>
      </c>
      <c r="S201" s="31" t="e">
        <f t="shared" si="54"/>
        <v>#VALUE!</v>
      </c>
      <c r="T201" s="31" t="e">
        <f t="shared" si="55"/>
        <v>#VALUE!</v>
      </c>
      <c r="U201" s="31" t="e">
        <f t="shared" si="56"/>
        <v>#VALUE!</v>
      </c>
      <c r="V201" s="26" t="e">
        <f t="shared" si="44"/>
        <v>#VALUE!</v>
      </c>
      <c r="W201" s="26" t="e">
        <f t="shared" si="45"/>
        <v>#VALUE!</v>
      </c>
      <c r="X201" s="26" t="e">
        <f t="shared" si="46"/>
        <v>#VALUE!</v>
      </c>
      <c r="Y201" s="26" t="e">
        <f t="shared" si="47"/>
        <v>#VALUE!</v>
      </c>
      <c r="Z201" s="26" t="e">
        <f t="shared" si="48"/>
        <v>#VALUE!</v>
      </c>
      <c r="AA201" s="26" t="e">
        <f t="shared" si="49"/>
        <v>#VALUE!</v>
      </c>
      <c r="AB201" s="26" t="e">
        <f>IF(P201&gt;0,IF(SUM($N$16:N201)&gt;0,'Program 1'!Loan_Amount-SUM($N$16:N201),'Program 1'!Loan_Amount),0)</f>
        <v>#VALUE!</v>
      </c>
      <c r="AC201" s="37" t="e">
        <f>AB201*('Step 2 Program Parameters'!$C$3/12)</f>
        <v>#VALUE!</v>
      </c>
      <c r="AD201" s="26"/>
    </row>
    <row r="202" spans="1:30" x14ac:dyDescent="0.2">
      <c r="A202" s="27" t="str">
        <f>IF(Values_Entered,A201+1,"")</f>
        <v/>
      </c>
      <c r="B202" s="28" t="str">
        <f t="shared" si="50"/>
        <v/>
      </c>
      <c r="C202" s="29" t="str">
        <f t="shared" si="57"/>
        <v/>
      </c>
      <c r="D202" s="29" t="str">
        <f t="shared" si="58"/>
        <v/>
      </c>
      <c r="E202" s="29" t="str">
        <f t="shared" si="51"/>
        <v/>
      </c>
      <c r="F202" s="29" t="str">
        <f t="shared" si="40"/>
        <v/>
      </c>
      <c r="G202" s="29" t="str">
        <f>IF(Pay_Num&lt;&gt;"",IF('Program 1'!Pay_Num&lt;=$J$2,0,Total_Pay-Int),"")</f>
        <v/>
      </c>
      <c r="H202" s="29" t="str">
        <f t="shared" si="59"/>
        <v/>
      </c>
      <c r="I202" s="29" t="str">
        <f t="shared" si="41"/>
        <v/>
      </c>
      <c r="J202" s="30" t="e">
        <f>IF('Program 1'!Beg_Bal&gt;0,E202*($G$3/($G$3+$G$5)),0)</f>
        <v>#VALUE!</v>
      </c>
      <c r="K202" s="30" t="e">
        <f>IF('Program 1'!Beg_Bal&gt;0,E202*($G$5/($G$5+$G$3)),0)</f>
        <v>#VALUE!</v>
      </c>
      <c r="L202" s="30" t="e">
        <f>IF(C202&lt;0,0,IF($M$5&lt;1,($M$5*'Program 1'!C202),$M$5))</f>
        <v>#VALUE!</v>
      </c>
      <c r="M202" s="26"/>
      <c r="N202" s="26"/>
      <c r="O202" s="38">
        <f t="shared" si="52"/>
        <v>0</v>
      </c>
      <c r="P202" s="26" t="e">
        <f t="shared" si="42"/>
        <v>#VALUE!</v>
      </c>
      <c r="Q202" s="26" t="e">
        <f t="shared" si="43"/>
        <v>#VALUE!</v>
      </c>
      <c r="R202" s="31" t="e">
        <f t="shared" si="53"/>
        <v>#VALUE!</v>
      </c>
      <c r="S202" s="31" t="e">
        <f t="shared" si="54"/>
        <v>#VALUE!</v>
      </c>
      <c r="T202" s="31" t="e">
        <f t="shared" si="55"/>
        <v>#VALUE!</v>
      </c>
      <c r="U202" s="31" t="e">
        <f t="shared" si="56"/>
        <v>#VALUE!</v>
      </c>
      <c r="V202" s="26" t="e">
        <f t="shared" si="44"/>
        <v>#VALUE!</v>
      </c>
      <c r="W202" s="26" t="e">
        <f t="shared" si="45"/>
        <v>#VALUE!</v>
      </c>
      <c r="X202" s="26" t="e">
        <f t="shared" si="46"/>
        <v>#VALUE!</v>
      </c>
      <c r="Y202" s="26" t="e">
        <f t="shared" si="47"/>
        <v>#VALUE!</v>
      </c>
      <c r="Z202" s="26" t="e">
        <f t="shared" si="48"/>
        <v>#VALUE!</v>
      </c>
      <c r="AA202" s="26" t="e">
        <f t="shared" si="49"/>
        <v>#VALUE!</v>
      </c>
      <c r="AB202" s="26" t="e">
        <f>IF(P202&gt;0,IF(SUM($N$16:N202)&gt;0,'Program 1'!Loan_Amount-SUM($N$16:N202),'Program 1'!Loan_Amount),0)</f>
        <v>#VALUE!</v>
      </c>
      <c r="AC202" s="37" t="e">
        <f>AB202*('Step 2 Program Parameters'!$C$3/12)</f>
        <v>#VALUE!</v>
      </c>
      <c r="AD202" s="26"/>
    </row>
    <row r="203" spans="1:30" x14ac:dyDescent="0.2">
      <c r="A203" s="27" t="str">
        <f>IF(Values_Entered,A202+1,"")</f>
        <v/>
      </c>
      <c r="B203" s="28" t="str">
        <f t="shared" si="50"/>
        <v/>
      </c>
      <c r="C203" s="29" t="str">
        <f t="shared" si="57"/>
        <v/>
      </c>
      <c r="D203" s="29" t="str">
        <f t="shared" si="58"/>
        <v/>
      </c>
      <c r="E203" s="29" t="str">
        <f t="shared" si="51"/>
        <v/>
      </c>
      <c r="F203" s="29" t="str">
        <f t="shared" si="40"/>
        <v/>
      </c>
      <c r="G203" s="29" t="str">
        <f>IF(Pay_Num&lt;&gt;"",IF('Program 1'!Pay_Num&lt;=$J$2,0,Total_Pay-Int),"")</f>
        <v/>
      </c>
      <c r="H203" s="29" t="str">
        <f t="shared" si="59"/>
        <v/>
      </c>
      <c r="I203" s="29" t="str">
        <f t="shared" si="41"/>
        <v/>
      </c>
      <c r="J203" s="30" t="e">
        <f>IF('Program 1'!Beg_Bal&gt;0,E203*($G$3/($G$3+$G$5)),0)</f>
        <v>#VALUE!</v>
      </c>
      <c r="K203" s="30" t="e">
        <f>IF('Program 1'!Beg_Bal&gt;0,E203*($G$5/($G$5+$G$3)),0)</f>
        <v>#VALUE!</v>
      </c>
      <c r="L203" s="30" t="e">
        <f>IF(C203&lt;0,0,IF($M$5&lt;1,($M$5*'Program 1'!C203),$M$5))</f>
        <v>#VALUE!</v>
      </c>
      <c r="M203" s="26"/>
      <c r="N203" s="26"/>
      <c r="O203" s="38">
        <f t="shared" si="52"/>
        <v>0</v>
      </c>
      <c r="P203" s="26" t="e">
        <f t="shared" si="42"/>
        <v>#VALUE!</v>
      </c>
      <c r="Q203" s="26" t="e">
        <f t="shared" si="43"/>
        <v>#VALUE!</v>
      </c>
      <c r="R203" s="31" t="e">
        <f t="shared" si="53"/>
        <v>#VALUE!</v>
      </c>
      <c r="S203" s="31" t="e">
        <f t="shared" si="54"/>
        <v>#VALUE!</v>
      </c>
      <c r="T203" s="31" t="e">
        <f t="shared" si="55"/>
        <v>#VALUE!</v>
      </c>
      <c r="U203" s="31" t="e">
        <f t="shared" si="56"/>
        <v>#VALUE!</v>
      </c>
      <c r="V203" s="26" t="e">
        <f t="shared" si="44"/>
        <v>#VALUE!</v>
      </c>
      <c r="W203" s="26" t="e">
        <f t="shared" si="45"/>
        <v>#VALUE!</v>
      </c>
      <c r="X203" s="26" t="e">
        <f t="shared" si="46"/>
        <v>#VALUE!</v>
      </c>
      <c r="Y203" s="26" t="e">
        <f t="shared" si="47"/>
        <v>#VALUE!</v>
      </c>
      <c r="Z203" s="26" t="e">
        <f t="shared" si="48"/>
        <v>#VALUE!</v>
      </c>
      <c r="AA203" s="26" t="e">
        <f t="shared" si="49"/>
        <v>#VALUE!</v>
      </c>
      <c r="AB203" s="26" t="e">
        <f>IF(P203&gt;0,IF(SUM($N$16:N203)&gt;0,'Program 1'!Loan_Amount-SUM($N$16:N203),'Program 1'!Loan_Amount),0)</f>
        <v>#VALUE!</v>
      </c>
      <c r="AC203" s="37" t="e">
        <f>AB203*('Step 2 Program Parameters'!$C$3/12)</f>
        <v>#VALUE!</v>
      </c>
      <c r="AD203" s="26"/>
    </row>
    <row r="204" spans="1:30" x14ac:dyDescent="0.2">
      <c r="A204" s="27" t="str">
        <f>IF(Values_Entered,A203+1,"")</f>
        <v/>
      </c>
      <c r="B204" s="28" t="str">
        <f t="shared" si="50"/>
        <v/>
      </c>
      <c r="C204" s="29" t="str">
        <f t="shared" si="57"/>
        <v/>
      </c>
      <c r="D204" s="29" t="str">
        <f t="shared" si="58"/>
        <v/>
      </c>
      <c r="E204" s="29" t="str">
        <f t="shared" si="51"/>
        <v/>
      </c>
      <c r="F204" s="29" t="str">
        <f t="shared" si="40"/>
        <v/>
      </c>
      <c r="G204" s="29" t="str">
        <f>IF(Pay_Num&lt;&gt;"",IF('Program 1'!Pay_Num&lt;=$J$2,0,Total_Pay-Int),"")</f>
        <v/>
      </c>
      <c r="H204" s="29" t="str">
        <f t="shared" si="59"/>
        <v/>
      </c>
      <c r="I204" s="29" t="str">
        <f t="shared" si="41"/>
        <v/>
      </c>
      <c r="J204" s="30" t="e">
        <f>IF('Program 1'!Beg_Bal&gt;0,E204*($G$3/($G$3+$G$5)),0)</f>
        <v>#VALUE!</v>
      </c>
      <c r="K204" s="30" t="e">
        <f>IF('Program 1'!Beg_Bal&gt;0,E204*($G$5/($G$5+$G$3)),0)</f>
        <v>#VALUE!</v>
      </c>
      <c r="L204" s="30" t="e">
        <f>IF(C204&lt;0,0,IF($M$5&lt;1,($M$5*'Program 1'!C204),$M$5))</f>
        <v>#VALUE!</v>
      </c>
      <c r="M204" s="26"/>
      <c r="N204" s="26"/>
      <c r="O204" s="38">
        <f t="shared" si="52"/>
        <v>0</v>
      </c>
      <c r="P204" s="26" t="e">
        <f t="shared" si="42"/>
        <v>#VALUE!</v>
      </c>
      <c r="Q204" s="26" t="e">
        <f t="shared" si="43"/>
        <v>#VALUE!</v>
      </c>
      <c r="R204" s="31" t="e">
        <f t="shared" si="53"/>
        <v>#VALUE!</v>
      </c>
      <c r="S204" s="31" t="e">
        <f t="shared" si="54"/>
        <v>#VALUE!</v>
      </c>
      <c r="T204" s="31" t="e">
        <f t="shared" si="55"/>
        <v>#VALUE!</v>
      </c>
      <c r="U204" s="31" t="e">
        <f t="shared" si="56"/>
        <v>#VALUE!</v>
      </c>
      <c r="V204" s="26" t="e">
        <f t="shared" si="44"/>
        <v>#VALUE!</v>
      </c>
      <c r="W204" s="26" t="e">
        <f t="shared" si="45"/>
        <v>#VALUE!</v>
      </c>
      <c r="X204" s="26" t="e">
        <f t="shared" si="46"/>
        <v>#VALUE!</v>
      </c>
      <c r="Y204" s="26" t="e">
        <f t="shared" si="47"/>
        <v>#VALUE!</v>
      </c>
      <c r="Z204" s="26" t="e">
        <f t="shared" si="48"/>
        <v>#VALUE!</v>
      </c>
      <c r="AA204" s="26" t="e">
        <f t="shared" si="49"/>
        <v>#VALUE!</v>
      </c>
      <c r="AB204" s="26" t="e">
        <f>IF(P204&gt;0,IF(SUM($N$16:N204)&gt;0,'Program 1'!Loan_Amount-SUM($N$16:N204),'Program 1'!Loan_Amount),0)</f>
        <v>#VALUE!</v>
      </c>
      <c r="AC204" s="37" t="e">
        <f>AB204*('Step 2 Program Parameters'!$C$3/12)</f>
        <v>#VALUE!</v>
      </c>
      <c r="AD204" s="26"/>
    </row>
    <row r="205" spans="1:30" x14ac:dyDescent="0.2">
      <c r="A205" s="27" t="str">
        <f>IF(Values_Entered,A204+1,"")</f>
        <v/>
      </c>
      <c r="B205" s="28" t="str">
        <f t="shared" si="50"/>
        <v/>
      </c>
      <c r="C205" s="29" t="str">
        <f t="shared" si="57"/>
        <v/>
      </c>
      <c r="D205" s="29" t="str">
        <f t="shared" si="58"/>
        <v/>
      </c>
      <c r="E205" s="29" t="str">
        <f t="shared" si="51"/>
        <v/>
      </c>
      <c r="F205" s="29" t="str">
        <f t="shared" si="40"/>
        <v/>
      </c>
      <c r="G205" s="29" t="str">
        <f>IF(Pay_Num&lt;&gt;"",IF('Program 1'!Pay_Num&lt;=$J$2,0,Total_Pay-Int),"")</f>
        <v/>
      </c>
      <c r="H205" s="29" t="str">
        <f t="shared" si="59"/>
        <v/>
      </c>
      <c r="I205" s="29" t="str">
        <f t="shared" si="41"/>
        <v/>
      </c>
      <c r="J205" s="30" t="e">
        <f>IF('Program 1'!Beg_Bal&gt;0,E205*($G$3/($G$3+$G$5)),0)</f>
        <v>#VALUE!</v>
      </c>
      <c r="K205" s="30" t="e">
        <f>IF('Program 1'!Beg_Bal&gt;0,E205*($G$5/($G$5+$G$3)),0)</f>
        <v>#VALUE!</v>
      </c>
      <c r="L205" s="30" t="e">
        <f>IF(C205&lt;0,0,IF($M$5&lt;1,($M$5*'Program 1'!C205),$M$5))</f>
        <v>#VALUE!</v>
      </c>
      <c r="M205" s="26"/>
      <c r="N205" s="26"/>
      <c r="O205" s="38">
        <f t="shared" si="52"/>
        <v>0</v>
      </c>
      <c r="P205" s="26" t="e">
        <f t="shared" si="42"/>
        <v>#VALUE!</v>
      </c>
      <c r="Q205" s="26" t="e">
        <f t="shared" si="43"/>
        <v>#VALUE!</v>
      </c>
      <c r="R205" s="31" t="e">
        <f t="shared" si="53"/>
        <v>#VALUE!</v>
      </c>
      <c r="S205" s="31" t="e">
        <f t="shared" si="54"/>
        <v>#VALUE!</v>
      </c>
      <c r="T205" s="31" t="e">
        <f t="shared" si="55"/>
        <v>#VALUE!</v>
      </c>
      <c r="U205" s="31" t="e">
        <f t="shared" si="56"/>
        <v>#VALUE!</v>
      </c>
      <c r="V205" s="26" t="e">
        <f t="shared" si="44"/>
        <v>#VALUE!</v>
      </c>
      <c r="W205" s="26" t="e">
        <f t="shared" si="45"/>
        <v>#VALUE!</v>
      </c>
      <c r="X205" s="26" t="e">
        <f t="shared" si="46"/>
        <v>#VALUE!</v>
      </c>
      <c r="Y205" s="26" t="e">
        <f t="shared" si="47"/>
        <v>#VALUE!</v>
      </c>
      <c r="Z205" s="26" t="e">
        <f t="shared" si="48"/>
        <v>#VALUE!</v>
      </c>
      <c r="AA205" s="26" t="e">
        <f t="shared" si="49"/>
        <v>#VALUE!</v>
      </c>
      <c r="AB205" s="26" t="e">
        <f>IF(P205&gt;0,IF(SUM($N$16:N205)&gt;0,'Program 1'!Loan_Amount-SUM($N$16:N205),'Program 1'!Loan_Amount),0)</f>
        <v>#VALUE!</v>
      </c>
      <c r="AC205" s="37" t="e">
        <f>AB205*('Step 2 Program Parameters'!$C$3/12)</f>
        <v>#VALUE!</v>
      </c>
      <c r="AD205" s="26"/>
    </row>
    <row r="206" spans="1:30" x14ac:dyDescent="0.2">
      <c r="A206" s="27" t="str">
        <f>IF(Values_Entered,A205+1,"")</f>
        <v/>
      </c>
      <c r="B206" s="28" t="str">
        <f t="shared" si="50"/>
        <v/>
      </c>
      <c r="C206" s="29" t="str">
        <f t="shared" si="57"/>
        <v/>
      </c>
      <c r="D206" s="29" t="str">
        <f t="shared" si="58"/>
        <v/>
      </c>
      <c r="E206" s="29" t="str">
        <f t="shared" si="51"/>
        <v/>
      </c>
      <c r="F206" s="29" t="str">
        <f t="shared" si="40"/>
        <v/>
      </c>
      <c r="G206" s="29" t="str">
        <f>IF(Pay_Num&lt;&gt;"",IF('Program 1'!Pay_Num&lt;=$J$2,0,Total_Pay-Int),"")</f>
        <v/>
      </c>
      <c r="H206" s="29" t="str">
        <f t="shared" si="59"/>
        <v/>
      </c>
      <c r="I206" s="29" t="str">
        <f t="shared" si="41"/>
        <v/>
      </c>
      <c r="J206" s="30" t="e">
        <f>IF('Program 1'!Beg_Bal&gt;0,E206*($G$3/($G$3+$G$5)),0)</f>
        <v>#VALUE!</v>
      </c>
      <c r="K206" s="30" t="e">
        <f>IF('Program 1'!Beg_Bal&gt;0,E206*($G$5/($G$5+$G$3)),0)</f>
        <v>#VALUE!</v>
      </c>
      <c r="L206" s="30" t="e">
        <f>IF(C206&lt;0,0,IF($M$5&lt;1,($M$5*'Program 1'!C206),$M$5))</f>
        <v>#VALUE!</v>
      </c>
      <c r="M206" s="26"/>
      <c r="N206" s="26"/>
      <c r="O206" s="38">
        <f t="shared" si="52"/>
        <v>0</v>
      </c>
      <c r="P206" s="26" t="e">
        <f t="shared" si="42"/>
        <v>#VALUE!</v>
      </c>
      <c r="Q206" s="26" t="e">
        <f t="shared" si="43"/>
        <v>#VALUE!</v>
      </c>
      <c r="R206" s="31" t="e">
        <f t="shared" si="53"/>
        <v>#VALUE!</v>
      </c>
      <c r="S206" s="31" t="e">
        <f t="shared" si="54"/>
        <v>#VALUE!</v>
      </c>
      <c r="T206" s="31" t="e">
        <f t="shared" si="55"/>
        <v>#VALUE!</v>
      </c>
      <c r="U206" s="31" t="e">
        <f t="shared" si="56"/>
        <v>#VALUE!</v>
      </c>
      <c r="V206" s="26" t="e">
        <f t="shared" si="44"/>
        <v>#VALUE!</v>
      </c>
      <c r="W206" s="26" t="e">
        <f t="shared" si="45"/>
        <v>#VALUE!</v>
      </c>
      <c r="X206" s="26" t="e">
        <f t="shared" si="46"/>
        <v>#VALUE!</v>
      </c>
      <c r="Y206" s="26" t="e">
        <f t="shared" si="47"/>
        <v>#VALUE!</v>
      </c>
      <c r="Z206" s="26" t="e">
        <f t="shared" si="48"/>
        <v>#VALUE!</v>
      </c>
      <c r="AA206" s="26" t="e">
        <f t="shared" si="49"/>
        <v>#VALUE!</v>
      </c>
      <c r="AB206" s="26" t="e">
        <f>IF(P206&gt;0,IF(SUM($N$16:N206)&gt;0,'Program 1'!Loan_Amount-SUM($N$16:N206),'Program 1'!Loan_Amount),0)</f>
        <v>#VALUE!</v>
      </c>
      <c r="AC206" s="37" t="e">
        <f>AB206*('Step 2 Program Parameters'!$C$3/12)</f>
        <v>#VALUE!</v>
      </c>
      <c r="AD206" s="26"/>
    </row>
    <row r="207" spans="1:30" x14ac:dyDescent="0.2">
      <c r="A207" s="27" t="str">
        <f>IF(Values_Entered,A206+1,"")</f>
        <v/>
      </c>
      <c r="B207" s="28" t="str">
        <f t="shared" si="50"/>
        <v/>
      </c>
      <c r="C207" s="29" t="str">
        <f t="shared" si="57"/>
        <v/>
      </c>
      <c r="D207" s="29" t="str">
        <f t="shared" si="58"/>
        <v/>
      </c>
      <c r="E207" s="29" t="str">
        <f t="shared" si="51"/>
        <v/>
      </c>
      <c r="F207" s="29" t="str">
        <f t="shared" si="40"/>
        <v/>
      </c>
      <c r="G207" s="29" t="str">
        <f>IF(Pay_Num&lt;&gt;"",IF('Program 1'!Pay_Num&lt;=$J$2,0,Total_Pay-Int),"")</f>
        <v/>
      </c>
      <c r="H207" s="29" t="str">
        <f t="shared" si="59"/>
        <v/>
      </c>
      <c r="I207" s="29" t="str">
        <f t="shared" si="41"/>
        <v/>
      </c>
      <c r="J207" s="30" t="e">
        <f>IF('Program 1'!Beg_Bal&gt;0,E207*($G$3/($G$3+$G$5)),0)</f>
        <v>#VALUE!</v>
      </c>
      <c r="K207" s="30" t="e">
        <f>IF('Program 1'!Beg_Bal&gt;0,E207*($G$5/($G$5+$G$3)),0)</f>
        <v>#VALUE!</v>
      </c>
      <c r="L207" s="30" t="e">
        <f>IF(C207&lt;0,0,IF($M$5&lt;1,($M$5*'Program 1'!C207),$M$5))</f>
        <v>#VALUE!</v>
      </c>
      <c r="M207" s="26"/>
      <c r="N207" s="26"/>
      <c r="O207" s="38">
        <f t="shared" si="52"/>
        <v>0</v>
      </c>
      <c r="P207" s="26" t="e">
        <f t="shared" si="42"/>
        <v>#VALUE!</v>
      </c>
      <c r="Q207" s="26" t="e">
        <f t="shared" si="43"/>
        <v>#VALUE!</v>
      </c>
      <c r="R207" s="31" t="e">
        <f t="shared" si="53"/>
        <v>#VALUE!</v>
      </c>
      <c r="S207" s="31" t="e">
        <f t="shared" si="54"/>
        <v>#VALUE!</v>
      </c>
      <c r="T207" s="31" t="e">
        <f t="shared" si="55"/>
        <v>#VALUE!</v>
      </c>
      <c r="U207" s="31" t="e">
        <f t="shared" si="56"/>
        <v>#VALUE!</v>
      </c>
      <c r="V207" s="26" t="e">
        <f t="shared" si="44"/>
        <v>#VALUE!</v>
      </c>
      <c r="W207" s="26" t="e">
        <f t="shared" si="45"/>
        <v>#VALUE!</v>
      </c>
      <c r="X207" s="26" t="e">
        <f t="shared" si="46"/>
        <v>#VALUE!</v>
      </c>
      <c r="Y207" s="26" t="e">
        <f t="shared" si="47"/>
        <v>#VALUE!</v>
      </c>
      <c r="Z207" s="26" t="e">
        <f t="shared" si="48"/>
        <v>#VALUE!</v>
      </c>
      <c r="AA207" s="26" t="e">
        <f t="shared" si="49"/>
        <v>#VALUE!</v>
      </c>
      <c r="AB207" s="26" t="e">
        <f>IF(P207&gt;0,IF(SUM($N$16:N207)&gt;0,'Program 1'!Loan_Amount-SUM($N$16:N207),'Program 1'!Loan_Amount),0)</f>
        <v>#VALUE!</v>
      </c>
      <c r="AC207" s="37" t="e">
        <f>AB207*('Step 2 Program Parameters'!$C$3/12)</f>
        <v>#VALUE!</v>
      </c>
      <c r="AD207" s="26"/>
    </row>
    <row r="208" spans="1:30" x14ac:dyDescent="0.2">
      <c r="A208" s="27" t="str">
        <f>IF(Values_Entered,A207+1,"")</f>
        <v/>
      </c>
      <c r="B208" s="28" t="str">
        <f t="shared" si="50"/>
        <v/>
      </c>
      <c r="C208" s="29" t="str">
        <f t="shared" si="57"/>
        <v/>
      </c>
      <c r="D208" s="29" t="str">
        <f t="shared" si="58"/>
        <v/>
      </c>
      <c r="E208" s="29" t="str">
        <f t="shared" si="51"/>
        <v/>
      </c>
      <c r="F208" s="29" t="str">
        <f t="shared" ref="F208:F271" si="60">IF(Pay_Num&lt;&gt;"",IF(Sched_Pay&gt;Beg_Bal,Beg_Bal+Int,Sched_Pay+Extra_Pay),"")</f>
        <v/>
      </c>
      <c r="G208" s="29" t="str">
        <f>IF(Pay_Num&lt;&gt;"",IF('Program 1'!Pay_Num&lt;=$J$2,0,Total_Pay-Int),"")</f>
        <v/>
      </c>
      <c r="H208" s="29" t="str">
        <f t="shared" si="59"/>
        <v/>
      </c>
      <c r="I208" s="29" t="str">
        <f t="shared" ref="I208:I271" si="61">IF(Pay_Num&lt;&gt;"",IF(Sched_Pay&lt;Beg_Bal,Beg_Bal-Princ,0),"")</f>
        <v/>
      </c>
      <c r="J208" s="30" t="e">
        <f>IF('Program 1'!Beg_Bal&gt;0,E208*($G$3/($G$3+$G$5)),0)</f>
        <v>#VALUE!</v>
      </c>
      <c r="K208" s="30" t="e">
        <f>IF('Program 1'!Beg_Bal&gt;0,E208*($G$5/($G$5+$G$3)),0)</f>
        <v>#VALUE!</v>
      </c>
      <c r="L208" s="30" t="e">
        <f>IF(C208&lt;0,0,IF($M$5&lt;1,($M$5*'Program 1'!C208),$M$5))</f>
        <v>#VALUE!</v>
      </c>
      <c r="M208" s="26"/>
      <c r="N208" s="26"/>
      <c r="O208" s="38">
        <f t="shared" si="52"/>
        <v>0</v>
      </c>
      <c r="P208" s="26" t="e">
        <f t="shared" ref="P208:P271" si="62">C208*(1-O208)</f>
        <v>#VALUE!</v>
      </c>
      <c r="Q208" s="26" t="e">
        <f t="shared" ref="Q208:Q271" si="63">C208*O208</f>
        <v>#VALUE!</v>
      </c>
      <c r="R208" s="31" t="e">
        <f t="shared" si="53"/>
        <v>#VALUE!</v>
      </c>
      <c r="S208" s="31" t="e">
        <f t="shared" si="54"/>
        <v>#VALUE!</v>
      </c>
      <c r="T208" s="31" t="e">
        <f t="shared" si="55"/>
        <v>#VALUE!</v>
      </c>
      <c r="U208" s="31" t="e">
        <f t="shared" si="56"/>
        <v>#VALUE!</v>
      </c>
      <c r="V208" s="26" t="e">
        <f t="shared" ref="V208:V271" si="64">G208*(1-O208)</f>
        <v>#VALUE!</v>
      </c>
      <c r="W208" s="26" t="e">
        <f t="shared" ref="W208:W271" si="65">G208*O208</f>
        <v>#VALUE!</v>
      </c>
      <c r="X208" s="26" t="e">
        <f t="shared" ref="X208:X271" si="66">H208*(1-O208)</f>
        <v>#VALUE!</v>
      </c>
      <c r="Y208" s="26" t="e">
        <f t="shared" ref="Y208:Y271" si="67">H208*O208</f>
        <v>#VALUE!</v>
      </c>
      <c r="Z208" s="26" t="e">
        <f t="shared" ref="Z208:Z271" si="68">I208*(1-O208)</f>
        <v>#VALUE!</v>
      </c>
      <c r="AA208" s="26" t="e">
        <f t="shared" ref="AA208:AA271" si="69">I208*O208</f>
        <v>#VALUE!</v>
      </c>
      <c r="AB208" s="26" t="e">
        <f>IF(P208&gt;0,IF(SUM($N$16:N208)&gt;0,'Program 1'!Loan_Amount-SUM($N$16:N208),'Program 1'!Loan_Amount),0)</f>
        <v>#VALUE!</v>
      </c>
      <c r="AC208" s="37" t="e">
        <f>AB208*('Step 2 Program Parameters'!$C$3/12)</f>
        <v>#VALUE!</v>
      </c>
      <c r="AD208" s="26"/>
    </row>
    <row r="209" spans="1:30" x14ac:dyDescent="0.2">
      <c r="A209" s="27" t="str">
        <f>IF(Values_Entered,A208+1,"")</f>
        <v/>
      </c>
      <c r="B209" s="28" t="str">
        <f t="shared" ref="B209:B272" si="70">IF(Pay_Num&lt;&gt;"",DATE(YEAR(B208),MONTH(B208)+1,DAY(B208)),"")</f>
        <v/>
      </c>
      <c r="C209" s="29" t="str">
        <f t="shared" si="57"/>
        <v/>
      </c>
      <c r="D209" s="29" t="str">
        <f t="shared" si="58"/>
        <v/>
      </c>
      <c r="E209" s="29" t="str">
        <f t="shared" ref="E209:E272" si="71">IF(Pay_Num&lt;&gt;"",Scheduled_Extra_Payments,"")</f>
        <v/>
      </c>
      <c r="F209" s="29" t="str">
        <f t="shared" si="60"/>
        <v/>
      </c>
      <c r="G209" s="29" t="str">
        <f>IF(Pay_Num&lt;&gt;"",IF('Program 1'!Pay_Num&lt;=$J$2,0,Total_Pay-Int),"")</f>
        <v/>
      </c>
      <c r="H209" s="29" t="str">
        <f t="shared" si="59"/>
        <v/>
      </c>
      <c r="I209" s="29" t="str">
        <f t="shared" si="61"/>
        <v/>
      </c>
      <c r="J209" s="30" t="e">
        <f>IF('Program 1'!Beg_Bal&gt;0,E209*($G$3/($G$3+$G$5)),0)</f>
        <v>#VALUE!</v>
      </c>
      <c r="K209" s="30" t="e">
        <f>IF('Program 1'!Beg_Bal&gt;0,E209*($G$5/($G$5+$G$3)),0)</f>
        <v>#VALUE!</v>
      </c>
      <c r="L209" s="30" t="e">
        <f>IF(C209&lt;0,0,IF($M$5&lt;1,($M$5*'Program 1'!C209),$M$5))</f>
        <v>#VALUE!</v>
      </c>
      <c r="M209" s="26"/>
      <c r="N209" s="26"/>
      <c r="O209" s="38">
        <f t="shared" ref="O209:O272" si="72">$M$10</f>
        <v>0</v>
      </c>
      <c r="P209" s="26" t="e">
        <f t="shared" si="62"/>
        <v>#VALUE!</v>
      </c>
      <c r="Q209" s="26" t="e">
        <f t="shared" si="63"/>
        <v>#VALUE!</v>
      </c>
      <c r="R209" s="31" t="e">
        <f t="shared" ref="R209:R272" si="73">J209*(1-O209)</f>
        <v>#VALUE!</v>
      </c>
      <c r="S209" s="31" t="e">
        <f t="shared" ref="S209:S272" si="74">J209*O209</f>
        <v>#VALUE!</v>
      </c>
      <c r="T209" s="31" t="e">
        <f t="shared" ref="T209:T272" si="75">K209*(1-O209)</f>
        <v>#VALUE!</v>
      </c>
      <c r="U209" s="31" t="e">
        <f t="shared" ref="U209:U272" si="76">K209*O209</f>
        <v>#VALUE!</v>
      </c>
      <c r="V209" s="26" t="e">
        <f t="shared" si="64"/>
        <v>#VALUE!</v>
      </c>
      <c r="W209" s="26" t="e">
        <f t="shared" si="65"/>
        <v>#VALUE!</v>
      </c>
      <c r="X209" s="26" t="e">
        <f t="shared" si="66"/>
        <v>#VALUE!</v>
      </c>
      <c r="Y209" s="26" t="e">
        <f t="shared" si="67"/>
        <v>#VALUE!</v>
      </c>
      <c r="Z209" s="26" t="e">
        <f t="shared" si="68"/>
        <v>#VALUE!</v>
      </c>
      <c r="AA209" s="26" t="e">
        <f t="shared" si="69"/>
        <v>#VALUE!</v>
      </c>
      <c r="AB209" s="26" t="e">
        <f>IF(P209&gt;0,IF(SUM($N$16:N209)&gt;0,'Program 1'!Loan_Amount-SUM($N$16:N209),'Program 1'!Loan_Amount),0)</f>
        <v>#VALUE!</v>
      </c>
      <c r="AC209" s="37" t="e">
        <f>AB209*('Step 2 Program Parameters'!$C$3/12)</f>
        <v>#VALUE!</v>
      </c>
      <c r="AD209" s="26"/>
    </row>
    <row r="210" spans="1:30" x14ac:dyDescent="0.2">
      <c r="A210" s="27" t="str">
        <f>IF(Values_Entered,A209+1,"")</f>
        <v/>
      </c>
      <c r="B210" s="28" t="str">
        <f t="shared" si="70"/>
        <v/>
      </c>
      <c r="C210" s="29" t="str">
        <f t="shared" ref="C210:C273" si="77">IF(Pay_Num&lt;&gt;"",I209,"")</f>
        <v/>
      </c>
      <c r="D210" s="29" t="str">
        <f t="shared" ref="D210:D273" si="78">IF(Pay_Num&lt;&gt;"",Scheduled_Monthly_Payment,"")</f>
        <v/>
      </c>
      <c r="E210" s="29" t="str">
        <f t="shared" si="71"/>
        <v/>
      </c>
      <c r="F210" s="29" t="str">
        <f t="shared" si="60"/>
        <v/>
      </c>
      <c r="G210" s="29" t="str">
        <f>IF(Pay_Num&lt;&gt;"",IF('Program 1'!Pay_Num&lt;=$J$2,0,Total_Pay-Int),"")</f>
        <v/>
      </c>
      <c r="H210" s="29" t="str">
        <f t="shared" ref="H210:H273" si="79">IF(Pay_Num&lt;&gt;"",Beg_Bal*Interest_Rate/12,"")</f>
        <v/>
      </c>
      <c r="I210" s="29" t="str">
        <f t="shared" si="61"/>
        <v/>
      </c>
      <c r="J210" s="30" t="e">
        <f>IF('Program 1'!Beg_Bal&gt;0,E210*($G$3/($G$3+$G$5)),0)</f>
        <v>#VALUE!</v>
      </c>
      <c r="K210" s="30" t="e">
        <f>IF('Program 1'!Beg_Bal&gt;0,E210*($G$5/($G$5+$G$3)),0)</f>
        <v>#VALUE!</v>
      </c>
      <c r="L210" s="30" t="e">
        <f>IF(C210&lt;0,0,IF($M$5&lt;1,($M$5*'Program 1'!C210),$M$5))</f>
        <v>#VALUE!</v>
      </c>
      <c r="M210" s="26"/>
      <c r="N210" s="26"/>
      <c r="O210" s="38">
        <f t="shared" si="72"/>
        <v>0</v>
      </c>
      <c r="P210" s="26" t="e">
        <f t="shared" si="62"/>
        <v>#VALUE!</v>
      </c>
      <c r="Q210" s="26" t="e">
        <f t="shared" si="63"/>
        <v>#VALUE!</v>
      </c>
      <c r="R210" s="31" t="e">
        <f t="shared" si="73"/>
        <v>#VALUE!</v>
      </c>
      <c r="S210" s="31" t="e">
        <f t="shared" si="74"/>
        <v>#VALUE!</v>
      </c>
      <c r="T210" s="31" t="e">
        <f t="shared" si="75"/>
        <v>#VALUE!</v>
      </c>
      <c r="U210" s="31" t="e">
        <f t="shared" si="76"/>
        <v>#VALUE!</v>
      </c>
      <c r="V210" s="26" t="e">
        <f t="shared" si="64"/>
        <v>#VALUE!</v>
      </c>
      <c r="W210" s="26" t="e">
        <f t="shared" si="65"/>
        <v>#VALUE!</v>
      </c>
      <c r="X210" s="26" t="e">
        <f t="shared" si="66"/>
        <v>#VALUE!</v>
      </c>
      <c r="Y210" s="26" t="e">
        <f t="shared" si="67"/>
        <v>#VALUE!</v>
      </c>
      <c r="Z210" s="26" t="e">
        <f t="shared" si="68"/>
        <v>#VALUE!</v>
      </c>
      <c r="AA210" s="26" t="e">
        <f t="shared" si="69"/>
        <v>#VALUE!</v>
      </c>
      <c r="AB210" s="26" t="e">
        <f>IF(P210&gt;0,IF(SUM($N$16:N210)&gt;0,'Program 1'!Loan_Amount-SUM($N$16:N210),'Program 1'!Loan_Amount),0)</f>
        <v>#VALUE!</v>
      </c>
      <c r="AC210" s="37" t="e">
        <f>AB210*('Step 2 Program Parameters'!$C$3/12)</f>
        <v>#VALUE!</v>
      </c>
      <c r="AD210" s="26"/>
    </row>
    <row r="211" spans="1:30" x14ac:dyDescent="0.2">
      <c r="A211" s="27" t="str">
        <f>IF(Values_Entered,A210+1,"")</f>
        <v/>
      </c>
      <c r="B211" s="28" t="str">
        <f t="shared" si="70"/>
        <v/>
      </c>
      <c r="C211" s="29" t="str">
        <f t="shared" si="77"/>
        <v/>
      </c>
      <c r="D211" s="29" t="str">
        <f t="shared" si="78"/>
        <v/>
      </c>
      <c r="E211" s="29" t="str">
        <f t="shared" si="71"/>
        <v/>
      </c>
      <c r="F211" s="29" t="str">
        <f t="shared" si="60"/>
        <v/>
      </c>
      <c r="G211" s="29" t="str">
        <f>IF(Pay_Num&lt;&gt;"",IF('Program 1'!Pay_Num&lt;=$J$2,0,Total_Pay-Int),"")</f>
        <v/>
      </c>
      <c r="H211" s="29" t="str">
        <f t="shared" si="79"/>
        <v/>
      </c>
      <c r="I211" s="29" t="str">
        <f t="shared" si="61"/>
        <v/>
      </c>
      <c r="J211" s="30" t="e">
        <f>IF('Program 1'!Beg_Bal&gt;0,E211*($G$3/($G$3+$G$5)),0)</f>
        <v>#VALUE!</v>
      </c>
      <c r="K211" s="30" t="e">
        <f>IF('Program 1'!Beg_Bal&gt;0,E211*($G$5/($G$5+$G$3)),0)</f>
        <v>#VALUE!</v>
      </c>
      <c r="L211" s="30" t="e">
        <f>IF(C211&lt;0,0,IF($M$5&lt;1,($M$5*'Program 1'!C211),$M$5))</f>
        <v>#VALUE!</v>
      </c>
      <c r="M211" s="26"/>
      <c r="N211" s="26"/>
      <c r="O211" s="38">
        <f t="shared" si="72"/>
        <v>0</v>
      </c>
      <c r="P211" s="26" t="e">
        <f t="shared" si="62"/>
        <v>#VALUE!</v>
      </c>
      <c r="Q211" s="26" t="e">
        <f t="shared" si="63"/>
        <v>#VALUE!</v>
      </c>
      <c r="R211" s="31" t="e">
        <f t="shared" si="73"/>
        <v>#VALUE!</v>
      </c>
      <c r="S211" s="31" t="e">
        <f t="shared" si="74"/>
        <v>#VALUE!</v>
      </c>
      <c r="T211" s="31" t="e">
        <f t="shared" si="75"/>
        <v>#VALUE!</v>
      </c>
      <c r="U211" s="31" t="e">
        <f t="shared" si="76"/>
        <v>#VALUE!</v>
      </c>
      <c r="V211" s="26" t="e">
        <f t="shared" si="64"/>
        <v>#VALUE!</v>
      </c>
      <c r="W211" s="26" t="e">
        <f t="shared" si="65"/>
        <v>#VALUE!</v>
      </c>
      <c r="X211" s="26" t="e">
        <f t="shared" si="66"/>
        <v>#VALUE!</v>
      </c>
      <c r="Y211" s="26" t="e">
        <f t="shared" si="67"/>
        <v>#VALUE!</v>
      </c>
      <c r="Z211" s="26" t="e">
        <f t="shared" si="68"/>
        <v>#VALUE!</v>
      </c>
      <c r="AA211" s="26" t="e">
        <f t="shared" si="69"/>
        <v>#VALUE!</v>
      </c>
      <c r="AB211" s="26" t="e">
        <f>IF(P211&gt;0,IF(SUM($N$16:N211)&gt;0,'Program 1'!Loan_Amount-SUM($N$16:N211),'Program 1'!Loan_Amount),0)</f>
        <v>#VALUE!</v>
      </c>
      <c r="AC211" s="37" t="e">
        <f>AB211*('Step 2 Program Parameters'!$C$3/12)</f>
        <v>#VALUE!</v>
      </c>
      <c r="AD211" s="26"/>
    </row>
    <row r="212" spans="1:30" x14ac:dyDescent="0.2">
      <c r="A212" s="27" t="str">
        <f>IF(Values_Entered,A211+1,"")</f>
        <v/>
      </c>
      <c r="B212" s="28" t="str">
        <f t="shared" si="70"/>
        <v/>
      </c>
      <c r="C212" s="29" t="str">
        <f t="shared" si="77"/>
        <v/>
      </c>
      <c r="D212" s="29" t="str">
        <f t="shared" si="78"/>
        <v/>
      </c>
      <c r="E212" s="29" t="str">
        <f t="shared" si="71"/>
        <v/>
      </c>
      <c r="F212" s="29" t="str">
        <f t="shared" si="60"/>
        <v/>
      </c>
      <c r="G212" s="29" t="str">
        <f>IF(Pay_Num&lt;&gt;"",IF('Program 1'!Pay_Num&lt;=$J$2,0,Total_Pay-Int),"")</f>
        <v/>
      </c>
      <c r="H212" s="29" t="str">
        <f t="shared" si="79"/>
        <v/>
      </c>
      <c r="I212" s="29" t="str">
        <f t="shared" si="61"/>
        <v/>
      </c>
      <c r="J212" s="30" t="e">
        <f>IF('Program 1'!Beg_Bal&gt;0,E212*($G$3/($G$3+$G$5)),0)</f>
        <v>#VALUE!</v>
      </c>
      <c r="K212" s="30" t="e">
        <f>IF('Program 1'!Beg_Bal&gt;0,E212*($G$5/($G$5+$G$3)),0)</f>
        <v>#VALUE!</v>
      </c>
      <c r="L212" s="30" t="e">
        <f>IF(C212&lt;0,0,IF($M$5&lt;1,($M$5*'Program 1'!C212),$M$5))</f>
        <v>#VALUE!</v>
      </c>
      <c r="M212" s="26"/>
      <c r="N212" s="26"/>
      <c r="O212" s="38">
        <f t="shared" si="72"/>
        <v>0</v>
      </c>
      <c r="P212" s="26" t="e">
        <f t="shared" si="62"/>
        <v>#VALUE!</v>
      </c>
      <c r="Q212" s="26" t="e">
        <f t="shared" si="63"/>
        <v>#VALUE!</v>
      </c>
      <c r="R212" s="31" t="e">
        <f t="shared" si="73"/>
        <v>#VALUE!</v>
      </c>
      <c r="S212" s="31" t="e">
        <f t="shared" si="74"/>
        <v>#VALUE!</v>
      </c>
      <c r="T212" s="31" t="e">
        <f t="shared" si="75"/>
        <v>#VALUE!</v>
      </c>
      <c r="U212" s="31" t="e">
        <f t="shared" si="76"/>
        <v>#VALUE!</v>
      </c>
      <c r="V212" s="26" t="e">
        <f t="shared" si="64"/>
        <v>#VALUE!</v>
      </c>
      <c r="W212" s="26" t="e">
        <f t="shared" si="65"/>
        <v>#VALUE!</v>
      </c>
      <c r="X212" s="26" t="e">
        <f t="shared" si="66"/>
        <v>#VALUE!</v>
      </c>
      <c r="Y212" s="26" t="e">
        <f t="shared" si="67"/>
        <v>#VALUE!</v>
      </c>
      <c r="Z212" s="26" t="e">
        <f t="shared" si="68"/>
        <v>#VALUE!</v>
      </c>
      <c r="AA212" s="26" t="e">
        <f t="shared" si="69"/>
        <v>#VALUE!</v>
      </c>
      <c r="AB212" s="26" t="e">
        <f>IF(P212&gt;0,IF(SUM($N$16:N212)&gt;0,'Program 1'!Loan_Amount-SUM($N$16:N212),'Program 1'!Loan_Amount),0)</f>
        <v>#VALUE!</v>
      </c>
      <c r="AC212" s="37" t="e">
        <f>AB212*('Step 2 Program Parameters'!$C$3/12)</f>
        <v>#VALUE!</v>
      </c>
      <c r="AD212" s="26"/>
    </row>
    <row r="213" spans="1:30" x14ac:dyDescent="0.2">
      <c r="A213" s="27" t="str">
        <f>IF(Values_Entered,A212+1,"")</f>
        <v/>
      </c>
      <c r="B213" s="28" t="str">
        <f t="shared" si="70"/>
        <v/>
      </c>
      <c r="C213" s="29" t="str">
        <f t="shared" si="77"/>
        <v/>
      </c>
      <c r="D213" s="29" t="str">
        <f t="shared" si="78"/>
        <v/>
      </c>
      <c r="E213" s="29" t="str">
        <f t="shared" si="71"/>
        <v/>
      </c>
      <c r="F213" s="29" t="str">
        <f t="shared" si="60"/>
        <v/>
      </c>
      <c r="G213" s="29" t="str">
        <f>IF(Pay_Num&lt;&gt;"",IF('Program 1'!Pay_Num&lt;=$J$2,0,Total_Pay-Int),"")</f>
        <v/>
      </c>
      <c r="H213" s="29" t="str">
        <f t="shared" si="79"/>
        <v/>
      </c>
      <c r="I213" s="29" t="str">
        <f t="shared" si="61"/>
        <v/>
      </c>
      <c r="J213" s="30" t="e">
        <f>IF('Program 1'!Beg_Bal&gt;0,E213*($G$3/($G$3+$G$5)),0)</f>
        <v>#VALUE!</v>
      </c>
      <c r="K213" s="30" t="e">
        <f>IF('Program 1'!Beg_Bal&gt;0,E213*($G$5/($G$5+$G$3)),0)</f>
        <v>#VALUE!</v>
      </c>
      <c r="L213" s="30" t="e">
        <f>IF(C213&lt;0,0,IF($M$5&lt;1,($M$5*'Program 1'!C213),$M$5))</f>
        <v>#VALUE!</v>
      </c>
      <c r="M213" s="26"/>
      <c r="N213" s="26"/>
      <c r="O213" s="38">
        <f t="shared" si="72"/>
        <v>0</v>
      </c>
      <c r="P213" s="26" t="e">
        <f t="shared" si="62"/>
        <v>#VALUE!</v>
      </c>
      <c r="Q213" s="26" t="e">
        <f t="shared" si="63"/>
        <v>#VALUE!</v>
      </c>
      <c r="R213" s="31" t="e">
        <f t="shared" si="73"/>
        <v>#VALUE!</v>
      </c>
      <c r="S213" s="31" t="e">
        <f t="shared" si="74"/>
        <v>#VALUE!</v>
      </c>
      <c r="T213" s="31" t="e">
        <f t="shared" si="75"/>
        <v>#VALUE!</v>
      </c>
      <c r="U213" s="31" t="e">
        <f t="shared" si="76"/>
        <v>#VALUE!</v>
      </c>
      <c r="V213" s="26" t="e">
        <f t="shared" si="64"/>
        <v>#VALUE!</v>
      </c>
      <c r="W213" s="26" t="e">
        <f t="shared" si="65"/>
        <v>#VALUE!</v>
      </c>
      <c r="X213" s="26" t="e">
        <f t="shared" si="66"/>
        <v>#VALUE!</v>
      </c>
      <c r="Y213" s="26" t="e">
        <f t="shared" si="67"/>
        <v>#VALUE!</v>
      </c>
      <c r="Z213" s="26" t="e">
        <f t="shared" si="68"/>
        <v>#VALUE!</v>
      </c>
      <c r="AA213" s="26" t="e">
        <f t="shared" si="69"/>
        <v>#VALUE!</v>
      </c>
      <c r="AB213" s="26" t="e">
        <f>IF(P213&gt;0,IF(SUM($N$16:N213)&gt;0,'Program 1'!Loan_Amount-SUM($N$16:N213),'Program 1'!Loan_Amount),0)</f>
        <v>#VALUE!</v>
      </c>
      <c r="AC213" s="37" t="e">
        <f>AB213*('Step 2 Program Parameters'!$C$3/12)</f>
        <v>#VALUE!</v>
      </c>
      <c r="AD213" s="26"/>
    </row>
    <row r="214" spans="1:30" x14ac:dyDescent="0.2">
      <c r="A214" s="27" t="str">
        <f>IF(Values_Entered,A213+1,"")</f>
        <v/>
      </c>
      <c r="B214" s="28" t="str">
        <f t="shared" si="70"/>
        <v/>
      </c>
      <c r="C214" s="29" t="str">
        <f t="shared" si="77"/>
        <v/>
      </c>
      <c r="D214" s="29" t="str">
        <f t="shared" si="78"/>
        <v/>
      </c>
      <c r="E214" s="29" t="str">
        <f t="shared" si="71"/>
        <v/>
      </c>
      <c r="F214" s="29" t="str">
        <f t="shared" si="60"/>
        <v/>
      </c>
      <c r="G214" s="29" t="str">
        <f>IF(Pay_Num&lt;&gt;"",IF('Program 1'!Pay_Num&lt;=$J$2,0,Total_Pay-Int),"")</f>
        <v/>
      </c>
      <c r="H214" s="29" t="str">
        <f t="shared" si="79"/>
        <v/>
      </c>
      <c r="I214" s="29" t="str">
        <f t="shared" si="61"/>
        <v/>
      </c>
      <c r="J214" s="30" t="e">
        <f>IF('Program 1'!Beg_Bal&gt;0,E214*($G$3/($G$3+$G$5)),0)</f>
        <v>#VALUE!</v>
      </c>
      <c r="K214" s="30" t="e">
        <f>IF('Program 1'!Beg_Bal&gt;0,E214*($G$5/($G$5+$G$3)),0)</f>
        <v>#VALUE!</v>
      </c>
      <c r="L214" s="30" t="e">
        <f>IF(C214&lt;0,0,IF($M$5&lt;1,($M$5*'Program 1'!C214),$M$5))</f>
        <v>#VALUE!</v>
      </c>
      <c r="M214" s="26"/>
      <c r="N214" s="26"/>
      <c r="O214" s="38">
        <f t="shared" si="72"/>
        <v>0</v>
      </c>
      <c r="P214" s="26" t="e">
        <f t="shared" si="62"/>
        <v>#VALUE!</v>
      </c>
      <c r="Q214" s="26" t="e">
        <f t="shared" si="63"/>
        <v>#VALUE!</v>
      </c>
      <c r="R214" s="31" t="e">
        <f t="shared" si="73"/>
        <v>#VALUE!</v>
      </c>
      <c r="S214" s="31" t="e">
        <f t="shared" si="74"/>
        <v>#VALUE!</v>
      </c>
      <c r="T214" s="31" t="e">
        <f t="shared" si="75"/>
        <v>#VALUE!</v>
      </c>
      <c r="U214" s="31" t="e">
        <f t="shared" si="76"/>
        <v>#VALUE!</v>
      </c>
      <c r="V214" s="26" t="e">
        <f t="shared" si="64"/>
        <v>#VALUE!</v>
      </c>
      <c r="W214" s="26" t="e">
        <f t="shared" si="65"/>
        <v>#VALUE!</v>
      </c>
      <c r="X214" s="26" t="e">
        <f t="shared" si="66"/>
        <v>#VALUE!</v>
      </c>
      <c r="Y214" s="26" t="e">
        <f t="shared" si="67"/>
        <v>#VALUE!</v>
      </c>
      <c r="Z214" s="26" t="e">
        <f t="shared" si="68"/>
        <v>#VALUE!</v>
      </c>
      <c r="AA214" s="26" t="e">
        <f t="shared" si="69"/>
        <v>#VALUE!</v>
      </c>
      <c r="AB214" s="26" t="e">
        <f>IF(P214&gt;0,IF(SUM($N$16:N214)&gt;0,'Program 1'!Loan_Amount-SUM($N$16:N214),'Program 1'!Loan_Amount),0)</f>
        <v>#VALUE!</v>
      </c>
      <c r="AC214" s="37" t="e">
        <f>AB214*('Step 2 Program Parameters'!$C$3/12)</f>
        <v>#VALUE!</v>
      </c>
      <c r="AD214" s="26"/>
    </row>
    <row r="215" spans="1:30" x14ac:dyDescent="0.2">
      <c r="A215" s="27" t="str">
        <f>IF(Values_Entered,A214+1,"")</f>
        <v/>
      </c>
      <c r="B215" s="28" t="str">
        <f t="shared" si="70"/>
        <v/>
      </c>
      <c r="C215" s="29" t="str">
        <f t="shared" si="77"/>
        <v/>
      </c>
      <c r="D215" s="29" t="str">
        <f t="shared" si="78"/>
        <v/>
      </c>
      <c r="E215" s="29" t="str">
        <f t="shared" si="71"/>
        <v/>
      </c>
      <c r="F215" s="29" t="str">
        <f t="shared" si="60"/>
        <v/>
      </c>
      <c r="G215" s="29" t="str">
        <f>IF(Pay_Num&lt;&gt;"",IF('Program 1'!Pay_Num&lt;=$J$2,0,Total_Pay-Int),"")</f>
        <v/>
      </c>
      <c r="H215" s="29" t="str">
        <f t="shared" si="79"/>
        <v/>
      </c>
      <c r="I215" s="29" t="str">
        <f t="shared" si="61"/>
        <v/>
      </c>
      <c r="J215" s="30" t="e">
        <f>IF('Program 1'!Beg_Bal&gt;0,E215*($G$3/($G$3+$G$5)),0)</f>
        <v>#VALUE!</v>
      </c>
      <c r="K215" s="30" t="e">
        <f>IF('Program 1'!Beg_Bal&gt;0,E215*($G$5/($G$5+$G$3)),0)</f>
        <v>#VALUE!</v>
      </c>
      <c r="L215" s="30" t="e">
        <f>IF(C215&lt;0,0,IF($M$5&lt;1,($M$5*'Program 1'!C215),$M$5))</f>
        <v>#VALUE!</v>
      </c>
      <c r="M215" s="26"/>
      <c r="N215" s="26"/>
      <c r="O215" s="38">
        <f t="shared" si="72"/>
        <v>0</v>
      </c>
      <c r="P215" s="26" t="e">
        <f t="shared" si="62"/>
        <v>#VALUE!</v>
      </c>
      <c r="Q215" s="26" t="e">
        <f t="shared" si="63"/>
        <v>#VALUE!</v>
      </c>
      <c r="R215" s="31" t="e">
        <f t="shared" si="73"/>
        <v>#VALUE!</v>
      </c>
      <c r="S215" s="31" t="e">
        <f t="shared" si="74"/>
        <v>#VALUE!</v>
      </c>
      <c r="T215" s="31" t="e">
        <f t="shared" si="75"/>
        <v>#VALUE!</v>
      </c>
      <c r="U215" s="31" t="e">
        <f t="shared" si="76"/>
        <v>#VALUE!</v>
      </c>
      <c r="V215" s="26" t="e">
        <f t="shared" si="64"/>
        <v>#VALUE!</v>
      </c>
      <c r="W215" s="26" t="e">
        <f t="shared" si="65"/>
        <v>#VALUE!</v>
      </c>
      <c r="X215" s="26" t="e">
        <f t="shared" si="66"/>
        <v>#VALUE!</v>
      </c>
      <c r="Y215" s="26" t="e">
        <f t="shared" si="67"/>
        <v>#VALUE!</v>
      </c>
      <c r="Z215" s="26" t="e">
        <f t="shared" si="68"/>
        <v>#VALUE!</v>
      </c>
      <c r="AA215" s="26" t="e">
        <f t="shared" si="69"/>
        <v>#VALUE!</v>
      </c>
      <c r="AB215" s="26" t="e">
        <f>IF(P215&gt;0,IF(SUM($N$16:N215)&gt;0,'Program 1'!Loan_Amount-SUM($N$16:N215),'Program 1'!Loan_Amount),0)</f>
        <v>#VALUE!</v>
      </c>
      <c r="AC215" s="37" t="e">
        <f>AB215*('Step 2 Program Parameters'!$C$3/12)</f>
        <v>#VALUE!</v>
      </c>
      <c r="AD215" s="26"/>
    </row>
    <row r="216" spans="1:30" x14ac:dyDescent="0.2">
      <c r="A216" s="27" t="str">
        <f>IF(Values_Entered,A215+1,"")</f>
        <v/>
      </c>
      <c r="B216" s="28" t="str">
        <f t="shared" si="70"/>
        <v/>
      </c>
      <c r="C216" s="29" t="str">
        <f t="shared" si="77"/>
        <v/>
      </c>
      <c r="D216" s="29" t="str">
        <f t="shared" si="78"/>
        <v/>
      </c>
      <c r="E216" s="29" t="str">
        <f t="shared" si="71"/>
        <v/>
      </c>
      <c r="F216" s="29" t="str">
        <f t="shared" si="60"/>
        <v/>
      </c>
      <c r="G216" s="29" t="str">
        <f>IF(Pay_Num&lt;&gt;"",IF('Program 1'!Pay_Num&lt;=$J$2,0,Total_Pay-Int),"")</f>
        <v/>
      </c>
      <c r="H216" s="29" t="str">
        <f t="shared" si="79"/>
        <v/>
      </c>
      <c r="I216" s="29" t="str">
        <f t="shared" si="61"/>
        <v/>
      </c>
      <c r="J216" s="30" t="e">
        <f>IF('Program 1'!Beg_Bal&gt;0,E216*($G$3/($G$3+$G$5)),0)</f>
        <v>#VALUE!</v>
      </c>
      <c r="K216" s="30" t="e">
        <f>IF('Program 1'!Beg_Bal&gt;0,E216*($G$5/($G$5+$G$3)),0)</f>
        <v>#VALUE!</v>
      </c>
      <c r="L216" s="30" t="e">
        <f>IF(C216&lt;0,0,IF($M$5&lt;1,($M$5*'Program 1'!C216),$M$5))</f>
        <v>#VALUE!</v>
      </c>
      <c r="M216" s="26"/>
      <c r="N216" s="26"/>
      <c r="O216" s="38">
        <f t="shared" si="72"/>
        <v>0</v>
      </c>
      <c r="P216" s="26" t="e">
        <f t="shared" si="62"/>
        <v>#VALUE!</v>
      </c>
      <c r="Q216" s="26" t="e">
        <f t="shared" si="63"/>
        <v>#VALUE!</v>
      </c>
      <c r="R216" s="31" t="e">
        <f t="shared" si="73"/>
        <v>#VALUE!</v>
      </c>
      <c r="S216" s="31" t="e">
        <f t="shared" si="74"/>
        <v>#VALUE!</v>
      </c>
      <c r="T216" s="31" t="e">
        <f t="shared" si="75"/>
        <v>#VALUE!</v>
      </c>
      <c r="U216" s="31" t="e">
        <f t="shared" si="76"/>
        <v>#VALUE!</v>
      </c>
      <c r="V216" s="26" t="e">
        <f t="shared" si="64"/>
        <v>#VALUE!</v>
      </c>
      <c r="W216" s="26" t="e">
        <f t="shared" si="65"/>
        <v>#VALUE!</v>
      </c>
      <c r="X216" s="26" t="e">
        <f t="shared" si="66"/>
        <v>#VALUE!</v>
      </c>
      <c r="Y216" s="26" t="e">
        <f t="shared" si="67"/>
        <v>#VALUE!</v>
      </c>
      <c r="Z216" s="26" t="e">
        <f t="shared" si="68"/>
        <v>#VALUE!</v>
      </c>
      <c r="AA216" s="26" t="e">
        <f t="shared" si="69"/>
        <v>#VALUE!</v>
      </c>
      <c r="AB216" s="26" t="e">
        <f>IF(P216&gt;0,IF(SUM($N$16:N216)&gt;0,'Program 1'!Loan_Amount-SUM($N$16:N216),'Program 1'!Loan_Amount),0)</f>
        <v>#VALUE!</v>
      </c>
      <c r="AC216" s="37" t="e">
        <f>AB216*('Step 2 Program Parameters'!$C$3/12)</f>
        <v>#VALUE!</v>
      </c>
      <c r="AD216" s="26"/>
    </row>
    <row r="217" spans="1:30" x14ac:dyDescent="0.2">
      <c r="A217" s="27" t="str">
        <f>IF(Values_Entered,A216+1,"")</f>
        <v/>
      </c>
      <c r="B217" s="28" t="str">
        <f t="shared" si="70"/>
        <v/>
      </c>
      <c r="C217" s="29" t="str">
        <f t="shared" si="77"/>
        <v/>
      </c>
      <c r="D217" s="29" t="str">
        <f t="shared" si="78"/>
        <v/>
      </c>
      <c r="E217" s="29" t="str">
        <f t="shared" si="71"/>
        <v/>
      </c>
      <c r="F217" s="29" t="str">
        <f t="shared" si="60"/>
        <v/>
      </c>
      <c r="G217" s="29" t="str">
        <f>IF(Pay_Num&lt;&gt;"",IF('Program 1'!Pay_Num&lt;=$J$2,0,Total_Pay-Int),"")</f>
        <v/>
      </c>
      <c r="H217" s="29" t="str">
        <f t="shared" si="79"/>
        <v/>
      </c>
      <c r="I217" s="29" t="str">
        <f t="shared" si="61"/>
        <v/>
      </c>
      <c r="J217" s="30" t="e">
        <f>IF('Program 1'!Beg_Bal&gt;0,E217*($G$3/($G$3+$G$5)),0)</f>
        <v>#VALUE!</v>
      </c>
      <c r="K217" s="30" t="e">
        <f>IF('Program 1'!Beg_Bal&gt;0,E217*($G$5/($G$5+$G$3)),0)</f>
        <v>#VALUE!</v>
      </c>
      <c r="L217" s="30" t="e">
        <f>IF(C217&lt;0,0,IF($M$5&lt;1,($M$5*'Program 1'!C217),$M$5))</f>
        <v>#VALUE!</v>
      </c>
      <c r="M217" s="26"/>
      <c r="N217" s="26"/>
      <c r="O217" s="38">
        <f t="shared" si="72"/>
        <v>0</v>
      </c>
      <c r="P217" s="26" t="e">
        <f t="shared" si="62"/>
        <v>#VALUE!</v>
      </c>
      <c r="Q217" s="26" t="e">
        <f t="shared" si="63"/>
        <v>#VALUE!</v>
      </c>
      <c r="R217" s="31" t="e">
        <f t="shared" si="73"/>
        <v>#VALUE!</v>
      </c>
      <c r="S217" s="31" t="e">
        <f t="shared" si="74"/>
        <v>#VALUE!</v>
      </c>
      <c r="T217" s="31" t="e">
        <f t="shared" si="75"/>
        <v>#VALUE!</v>
      </c>
      <c r="U217" s="31" t="e">
        <f t="shared" si="76"/>
        <v>#VALUE!</v>
      </c>
      <c r="V217" s="26" t="e">
        <f t="shared" si="64"/>
        <v>#VALUE!</v>
      </c>
      <c r="W217" s="26" t="e">
        <f t="shared" si="65"/>
        <v>#VALUE!</v>
      </c>
      <c r="X217" s="26" t="e">
        <f t="shared" si="66"/>
        <v>#VALUE!</v>
      </c>
      <c r="Y217" s="26" t="e">
        <f t="shared" si="67"/>
        <v>#VALUE!</v>
      </c>
      <c r="Z217" s="26" t="e">
        <f t="shared" si="68"/>
        <v>#VALUE!</v>
      </c>
      <c r="AA217" s="26" t="e">
        <f t="shared" si="69"/>
        <v>#VALUE!</v>
      </c>
      <c r="AB217" s="26" t="e">
        <f>IF(P217&gt;0,IF(SUM($N$16:N217)&gt;0,'Program 1'!Loan_Amount-SUM($N$16:N217),'Program 1'!Loan_Amount),0)</f>
        <v>#VALUE!</v>
      </c>
      <c r="AC217" s="37" t="e">
        <f>AB217*('Step 2 Program Parameters'!$C$3/12)</f>
        <v>#VALUE!</v>
      </c>
      <c r="AD217" s="26"/>
    </row>
    <row r="218" spans="1:30" x14ac:dyDescent="0.2">
      <c r="A218" s="27" t="str">
        <f>IF(Values_Entered,A217+1,"")</f>
        <v/>
      </c>
      <c r="B218" s="28" t="str">
        <f t="shared" si="70"/>
        <v/>
      </c>
      <c r="C218" s="29" t="str">
        <f t="shared" si="77"/>
        <v/>
      </c>
      <c r="D218" s="29" t="str">
        <f t="shared" si="78"/>
        <v/>
      </c>
      <c r="E218" s="29" t="str">
        <f t="shared" si="71"/>
        <v/>
      </c>
      <c r="F218" s="29" t="str">
        <f t="shared" si="60"/>
        <v/>
      </c>
      <c r="G218" s="29" t="str">
        <f>IF(Pay_Num&lt;&gt;"",IF('Program 1'!Pay_Num&lt;=$J$2,0,Total_Pay-Int),"")</f>
        <v/>
      </c>
      <c r="H218" s="29" t="str">
        <f t="shared" si="79"/>
        <v/>
      </c>
      <c r="I218" s="29" t="str">
        <f t="shared" si="61"/>
        <v/>
      </c>
      <c r="J218" s="30" t="e">
        <f>IF('Program 1'!Beg_Bal&gt;0,E218*($G$3/($G$3+$G$5)),0)</f>
        <v>#VALUE!</v>
      </c>
      <c r="K218" s="30" t="e">
        <f>IF('Program 1'!Beg_Bal&gt;0,E218*($G$5/($G$5+$G$3)),0)</f>
        <v>#VALUE!</v>
      </c>
      <c r="L218" s="30" t="e">
        <f>IF(C218&lt;0,0,IF($M$5&lt;1,($M$5*'Program 1'!C218),$M$5))</f>
        <v>#VALUE!</v>
      </c>
      <c r="M218" s="26"/>
      <c r="N218" s="26"/>
      <c r="O218" s="38">
        <f t="shared" si="72"/>
        <v>0</v>
      </c>
      <c r="P218" s="26" t="e">
        <f t="shared" si="62"/>
        <v>#VALUE!</v>
      </c>
      <c r="Q218" s="26" t="e">
        <f t="shared" si="63"/>
        <v>#VALUE!</v>
      </c>
      <c r="R218" s="31" t="e">
        <f t="shared" si="73"/>
        <v>#VALUE!</v>
      </c>
      <c r="S218" s="31" t="e">
        <f t="shared" si="74"/>
        <v>#VALUE!</v>
      </c>
      <c r="T218" s="31" t="e">
        <f t="shared" si="75"/>
        <v>#VALUE!</v>
      </c>
      <c r="U218" s="31" t="e">
        <f t="shared" si="76"/>
        <v>#VALUE!</v>
      </c>
      <c r="V218" s="26" t="e">
        <f t="shared" si="64"/>
        <v>#VALUE!</v>
      </c>
      <c r="W218" s="26" t="e">
        <f t="shared" si="65"/>
        <v>#VALUE!</v>
      </c>
      <c r="X218" s="26" t="e">
        <f t="shared" si="66"/>
        <v>#VALUE!</v>
      </c>
      <c r="Y218" s="26" t="e">
        <f t="shared" si="67"/>
        <v>#VALUE!</v>
      </c>
      <c r="Z218" s="26" t="e">
        <f t="shared" si="68"/>
        <v>#VALUE!</v>
      </c>
      <c r="AA218" s="26" t="e">
        <f t="shared" si="69"/>
        <v>#VALUE!</v>
      </c>
      <c r="AB218" s="26" t="e">
        <f>IF(P218&gt;0,IF(SUM($N$16:N218)&gt;0,'Program 1'!Loan_Amount-SUM($N$16:N218),'Program 1'!Loan_Amount),0)</f>
        <v>#VALUE!</v>
      </c>
      <c r="AC218" s="37" t="e">
        <f>AB218*('Step 2 Program Parameters'!$C$3/12)</f>
        <v>#VALUE!</v>
      </c>
      <c r="AD218" s="26"/>
    </row>
    <row r="219" spans="1:30" x14ac:dyDescent="0.2">
      <c r="A219" s="27" t="str">
        <f>IF(Values_Entered,A218+1,"")</f>
        <v/>
      </c>
      <c r="B219" s="28" t="str">
        <f t="shared" si="70"/>
        <v/>
      </c>
      <c r="C219" s="29" t="str">
        <f t="shared" si="77"/>
        <v/>
      </c>
      <c r="D219" s="29" t="str">
        <f t="shared" si="78"/>
        <v/>
      </c>
      <c r="E219" s="29" t="str">
        <f t="shared" si="71"/>
        <v/>
      </c>
      <c r="F219" s="29" t="str">
        <f t="shared" si="60"/>
        <v/>
      </c>
      <c r="G219" s="29" t="str">
        <f>IF(Pay_Num&lt;&gt;"",IF('Program 1'!Pay_Num&lt;=$J$2,0,Total_Pay-Int),"")</f>
        <v/>
      </c>
      <c r="H219" s="29" t="str">
        <f t="shared" si="79"/>
        <v/>
      </c>
      <c r="I219" s="29" t="str">
        <f t="shared" si="61"/>
        <v/>
      </c>
      <c r="J219" s="30" t="e">
        <f>IF('Program 1'!Beg_Bal&gt;0,E219*($G$3/($G$3+$G$5)),0)</f>
        <v>#VALUE!</v>
      </c>
      <c r="K219" s="30" t="e">
        <f>IF('Program 1'!Beg_Bal&gt;0,E219*($G$5/($G$5+$G$3)),0)</f>
        <v>#VALUE!</v>
      </c>
      <c r="L219" s="30" t="e">
        <f>IF(C219&lt;0,0,IF($M$5&lt;1,($M$5*'Program 1'!C219),$M$5))</f>
        <v>#VALUE!</v>
      </c>
      <c r="M219" s="26"/>
      <c r="N219" s="26"/>
      <c r="O219" s="38">
        <f t="shared" si="72"/>
        <v>0</v>
      </c>
      <c r="P219" s="26" t="e">
        <f t="shared" si="62"/>
        <v>#VALUE!</v>
      </c>
      <c r="Q219" s="26" t="e">
        <f t="shared" si="63"/>
        <v>#VALUE!</v>
      </c>
      <c r="R219" s="31" t="e">
        <f t="shared" si="73"/>
        <v>#VALUE!</v>
      </c>
      <c r="S219" s="31" t="e">
        <f t="shared" si="74"/>
        <v>#VALUE!</v>
      </c>
      <c r="T219" s="31" t="e">
        <f t="shared" si="75"/>
        <v>#VALUE!</v>
      </c>
      <c r="U219" s="31" t="e">
        <f t="shared" si="76"/>
        <v>#VALUE!</v>
      </c>
      <c r="V219" s="26" t="e">
        <f t="shared" si="64"/>
        <v>#VALUE!</v>
      </c>
      <c r="W219" s="26" t="e">
        <f t="shared" si="65"/>
        <v>#VALUE!</v>
      </c>
      <c r="X219" s="26" t="e">
        <f t="shared" si="66"/>
        <v>#VALUE!</v>
      </c>
      <c r="Y219" s="26" t="e">
        <f t="shared" si="67"/>
        <v>#VALUE!</v>
      </c>
      <c r="Z219" s="26" t="e">
        <f t="shared" si="68"/>
        <v>#VALUE!</v>
      </c>
      <c r="AA219" s="26" t="e">
        <f t="shared" si="69"/>
        <v>#VALUE!</v>
      </c>
      <c r="AB219" s="26" t="e">
        <f>IF(P219&gt;0,IF(SUM($N$16:N219)&gt;0,'Program 1'!Loan_Amount-SUM($N$16:N219),'Program 1'!Loan_Amount),0)</f>
        <v>#VALUE!</v>
      </c>
      <c r="AC219" s="37" t="e">
        <f>AB219*('Step 2 Program Parameters'!$C$3/12)</f>
        <v>#VALUE!</v>
      </c>
      <c r="AD219" s="26"/>
    </row>
    <row r="220" spans="1:30" x14ac:dyDescent="0.2">
      <c r="A220" s="27" t="str">
        <f>IF(Values_Entered,A219+1,"")</f>
        <v/>
      </c>
      <c r="B220" s="28" t="str">
        <f t="shared" si="70"/>
        <v/>
      </c>
      <c r="C220" s="29" t="str">
        <f t="shared" si="77"/>
        <v/>
      </c>
      <c r="D220" s="29" t="str">
        <f t="shared" si="78"/>
        <v/>
      </c>
      <c r="E220" s="29" t="str">
        <f t="shared" si="71"/>
        <v/>
      </c>
      <c r="F220" s="29" t="str">
        <f t="shared" si="60"/>
        <v/>
      </c>
      <c r="G220" s="29" t="str">
        <f>IF(Pay_Num&lt;&gt;"",IF('Program 1'!Pay_Num&lt;=$J$2,0,Total_Pay-Int),"")</f>
        <v/>
      </c>
      <c r="H220" s="29" t="str">
        <f t="shared" si="79"/>
        <v/>
      </c>
      <c r="I220" s="29" t="str">
        <f t="shared" si="61"/>
        <v/>
      </c>
      <c r="J220" s="30" t="e">
        <f>IF('Program 1'!Beg_Bal&gt;0,E220*($G$3/($G$3+$G$5)),0)</f>
        <v>#VALUE!</v>
      </c>
      <c r="K220" s="30" t="e">
        <f>IF('Program 1'!Beg_Bal&gt;0,E220*($G$5/($G$5+$G$3)),0)</f>
        <v>#VALUE!</v>
      </c>
      <c r="L220" s="30" t="e">
        <f>IF(C220&lt;0,0,IF($M$5&lt;1,($M$5*'Program 1'!C220),$M$5))</f>
        <v>#VALUE!</v>
      </c>
      <c r="M220" s="26"/>
      <c r="N220" s="26"/>
      <c r="O220" s="38">
        <f t="shared" si="72"/>
        <v>0</v>
      </c>
      <c r="P220" s="26" t="e">
        <f t="shared" si="62"/>
        <v>#VALUE!</v>
      </c>
      <c r="Q220" s="26" t="e">
        <f t="shared" si="63"/>
        <v>#VALUE!</v>
      </c>
      <c r="R220" s="31" t="e">
        <f t="shared" si="73"/>
        <v>#VALUE!</v>
      </c>
      <c r="S220" s="31" t="e">
        <f t="shared" si="74"/>
        <v>#VALUE!</v>
      </c>
      <c r="T220" s="31" t="e">
        <f t="shared" si="75"/>
        <v>#VALUE!</v>
      </c>
      <c r="U220" s="31" t="e">
        <f t="shared" si="76"/>
        <v>#VALUE!</v>
      </c>
      <c r="V220" s="26" t="e">
        <f t="shared" si="64"/>
        <v>#VALUE!</v>
      </c>
      <c r="W220" s="26" t="e">
        <f t="shared" si="65"/>
        <v>#VALUE!</v>
      </c>
      <c r="X220" s="26" t="e">
        <f t="shared" si="66"/>
        <v>#VALUE!</v>
      </c>
      <c r="Y220" s="26" t="e">
        <f t="shared" si="67"/>
        <v>#VALUE!</v>
      </c>
      <c r="Z220" s="26" t="e">
        <f t="shared" si="68"/>
        <v>#VALUE!</v>
      </c>
      <c r="AA220" s="26" t="e">
        <f t="shared" si="69"/>
        <v>#VALUE!</v>
      </c>
      <c r="AB220" s="26" t="e">
        <f>IF(P220&gt;0,IF(SUM($N$16:N220)&gt;0,'Program 1'!Loan_Amount-SUM($N$16:N220),'Program 1'!Loan_Amount),0)</f>
        <v>#VALUE!</v>
      </c>
      <c r="AC220" s="37" t="e">
        <f>AB220*('Step 2 Program Parameters'!$C$3/12)</f>
        <v>#VALUE!</v>
      </c>
      <c r="AD220" s="26"/>
    </row>
    <row r="221" spans="1:30" x14ac:dyDescent="0.2">
      <c r="A221" s="27" t="str">
        <f>IF(Values_Entered,A220+1,"")</f>
        <v/>
      </c>
      <c r="B221" s="28" t="str">
        <f t="shared" si="70"/>
        <v/>
      </c>
      <c r="C221" s="29" t="str">
        <f t="shared" si="77"/>
        <v/>
      </c>
      <c r="D221" s="29" t="str">
        <f t="shared" si="78"/>
        <v/>
      </c>
      <c r="E221" s="29" t="str">
        <f t="shared" si="71"/>
        <v/>
      </c>
      <c r="F221" s="29" t="str">
        <f t="shared" si="60"/>
        <v/>
      </c>
      <c r="G221" s="29" t="str">
        <f>IF(Pay_Num&lt;&gt;"",IF('Program 1'!Pay_Num&lt;=$J$2,0,Total_Pay-Int),"")</f>
        <v/>
      </c>
      <c r="H221" s="29" t="str">
        <f t="shared" si="79"/>
        <v/>
      </c>
      <c r="I221" s="29" t="str">
        <f t="shared" si="61"/>
        <v/>
      </c>
      <c r="J221" s="30" t="e">
        <f>IF('Program 1'!Beg_Bal&gt;0,E221*($G$3/($G$3+$G$5)),0)</f>
        <v>#VALUE!</v>
      </c>
      <c r="K221" s="30" t="e">
        <f>IF('Program 1'!Beg_Bal&gt;0,E221*($G$5/($G$5+$G$3)),0)</f>
        <v>#VALUE!</v>
      </c>
      <c r="L221" s="30" t="e">
        <f>IF(C221&lt;0,0,IF($M$5&lt;1,($M$5*'Program 1'!C221),$M$5))</f>
        <v>#VALUE!</v>
      </c>
      <c r="M221" s="26"/>
      <c r="N221" s="26"/>
      <c r="O221" s="38">
        <f t="shared" si="72"/>
        <v>0</v>
      </c>
      <c r="P221" s="26" t="e">
        <f t="shared" si="62"/>
        <v>#VALUE!</v>
      </c>
      <c r="Q221" s="26" t="e">
        <f t="shared" si="63"/>
        <v>#VALUE!</v>
      </c>
      <c r="R221" s="31" t="e">
        <f t="shared" si="73"/>
        <v>#VALUE!</v>
      </c>
      <c r="S221" s="31" t="e">
        <f t="shared" si="74"/>
        <v>#VALUE!</v>
      </c>
      <c r="T221" s="31" t="e">
        <f t="shared" si="75"/>
        <v>#VALUE!</v>
      </c>
      <c r="U221" s="31" t="e">
        <f t="shared" si="76"/>
        <v>#VALUE!</v>
      </c>
      <c r="V221" s="26" t="e">
        <f t="shared" si="64"/>
        <v>#VALUE!</v>
      </c>
      <c r="W221" s="26" t="e">
        <f t="shared" si="65"/>
        <v>#VALUE!</v>
      </c>
      <c r="X221" s="26" t="e">
        <f t="shared" si="66"/>
        <v>#VALUE!</v>
      </c>
      <c r="Y221" s="26" t="e">
        <f t="shared" si="67"/>
        <v>#VALUE!</v>
      </c>
      <c r="Z221" s="26" t="e">
        <f t="shared" si="68"/>
        <v>#VALUE!</v>
      </c>
      <c r="AA221" s="26" t="e">
        <f t="shared" si="69"/>
        <v>#VALUE!</v>
      </c>
      <c r="AB221" s="26" t="e">
        <f>IF(P221&gt;0,IF(SUM($N$16:N221)&gt;0,'Program 1'!Loan_Amount-SUM($N$16:N221),'Program 1'!Loan_Amount),0)</f>
        <v>#VALUE!</v>
      </c>
      <c r="AC221" s="37" t="e">
        <f>AB221*('Step 2 Program Parameters'!$C$3/12)</f>
        <v>#VALUE!</v>
      </c>
      <c r="AD221" s="26"/>
    </row>
    <row r="222" spans="1:30" x14ac:dyDescent="0.2">
      <c r="A222" s="27" t="str">
        <f>IF(Values_Entered,A221+1,"")</f>
        <v/>
      </c>
      <c r="B222" s="28" t="str">
        <f t="shared" si="70"/>
        <v/>
      </c>
      <c r="C222" s="29" t="str">
        <f t="shared" si="77"/>
        <v/>
      </c>
      <c r="D222" s="29" t="str">
        <f t="shared" si="78"/>
        <v/>
      </c>
      <c r="E222" s="29" t="str">
        <f t="shared" si="71"/>
        <v/>
      </c>
      <c r="F222" s="29" t="str">
        <f t="shared" si="60"/>
        <v/>
      </c>
      <c r="G222" s="29" t="str">
        <f>IF(Pay_Num&lt;&gt;"",IF('Program 1'!Pay_Num&lt;=$J$2,0,Total_Pay-Int),"")</f>
        <v/>
      </c>
      <c r="H222" s="29" t="str">
        <f t="shared" si="79"/>
        <v/>
      </c>
      <c r="I222" s="29" t="str">
        <f t="shared" si="61"/>
        <v/>
      </c>
      <c r="J222" s="30" t="e">
        <f>IF('Program 1'!Beg_Bal&gt;0,E222*($G$3/($G$3+$G$5)),0)</f>
        <v>#VALUE!</v>
      </c>
      <c r="K222" s="30" t="e">
        <f>IF('Program 1'!Beg_Bal&gt;0,E222*($G$5/($G$5+$G$3)),0)</f>
        <v>#VALUE!</v>
      </c>
      <c r="L222" s="30" t="e">
        <f>IF(C222&lt;0,0,IF($M$5&lt;1,($M$5*'Program 1'!C222),$M$5))</f>
        <v>#VALUE!</v>
      </c>
      <c r="M222" s="26"/>
      <c r="N222" s="26"/>
      <c r="O222" s="38">
        <f t="shared" si="72"/>
        <v>0</v>
      </c>
      <c r="P222" s="26" t="e">
        <f t="shared" si="62"/>
        <v>#VALUE!</v>
      </c>
      <c r="Q222" s="26" t="e">
        <f t="shared" si="63"/>
        <v>#VALUE!</v>
      </c>
      <c r="R222" s="31" t="e">
        <f t="shared" si="73"/>
        <v>#VALUE!</v>
      </c>
      <c r="S222" s="31" t="e">
        <f t="shared" si="74"/>
        <v>#VALUE!</v>
      </c>
      <c r="T222" s="31" t="e">
        <f t="shared" si="75"/>
        <v>#VALUE!</v>
      </c>
      <c r="U222" s="31" t="e">
        <f t="shared" si="76"/>
        <v>#VALUE!</v>
      </c>
      <c r="V222" s="26" t="e">
        <f t="shared" si="64"/>
        <v>#VALUE!</v>
      </c>
      <c r="W222" s="26" t="e">
        <f t="shared" si="65"/>
        <v>#VALUE!</v>
      </c>
      <c r="X222" s="26" t="e">
        <f t="shared" si="66"/>
        <v>#VALUE!</v>
      </c>
      <c r="Y222" s="26" t="e">
        <f t="shared" si="67"/>
        <v>#VALUE!</v>
      </c>
      <c r="Z222" s="26" t="e">
        <f t="shared" si="68"/>
        <v>#VALUE!</v>
      </c>
      <c r="AA222" s="26" t="e">
        <f t="shared" si="69"/>
        <v>#VALUE!</v>
      </c>
      <c r="AB222" s="26" t="e">
        <f>IF(P222&gt;0,IF(SUM($N$16:N222)&gt;0,'Program 1'!Loan_Amount-SUM($N$16:N222),'Program 1'!Loan_Amount),0)</f>
        <v>#VALUE!</v>
      </c>
      <c r="AC222" s="37" t="e">
        <f>AB222*('Step 2 Program Parameters'!$C$3/12)</f>
        <v>#VALUE!</v>
      </c>
      <c r="AD222" s="26"/>
    </row>
    <row r="223" spans="1:30" x14ac:dyDescent="0.2">
      <c r="A223" s="27" t="str">
        <f>IF(Values_Entered,A222+1,"")</f>
        <v/>
      </c>
      <c r="B223" s="28" t="str">
        <f t="shared" si="70"/>
        <v/>
      </c>
      <c r="C223" s="29" t="str">
        <f t="shared" si="77"/>
        <v/>
      </c>
      <c r="D223" s="29" t="str">
        <f t="shared" si="78"/>
        <v/>
      </c>
      <c r="E223" s="29" t="str">
        <f t="shared" si="71"/>
        <v/>
      </c>
      <c r="F223" s="29" t="str">
        <f t="shared" si="60"/>
        <v/>
      </c>
      <c r="G223" s="29" t="str">
        <f>IF(Pay_Num&lt;&gt;"",IF('Program 1'!Pay_Num&lt;=$J$2,0,Total_Pay-Int),"")</f>
        <v/>
      </c>
      <c r="H223" s="29" t="str">
        <f t="shared" si="79"/>
        <v/>
      </c>
      <c r="I223" s="29" t="str">
        <f t="shared" si="61"/>
        <v/>
      </c>
      <c r="J223" s="30" t="e">
        <f>IF('Program 1'!Beg_Bal&gt;0,E223*($G$3/($G$3+$G$5)),0)</f>
        <v>#VALUE!</v>
      </c>
      <c r="K223" s="30" t="e">
        <f>IF('Program 1'!Beg_Bal&gt;0,E223*($G$5/($G$5+$G$3)),0)</f>
        <v>#VALUE!</v>
      </c>
      <c r="L223" s="30" t="e">
        <f>IF(C223&lt;0,0,IF($M$5&lt;1,($M$5*'Program 1'!C223),$M$5))</f>
        <v>#VALUE!</v>
      </c>
      <c r="M223" s="26"/>
      <c r="N223" s="26"/>
      <c r="O223" s="38">
        <f t="shared" si="72"/>
        <v>0</v>
      </c>
      <c r="P223" s="26" t="e">
        <f t="shared" si="62"/>
        <v>#VALUE!</v>
      </c>
      <c r="Q223" s="26" t="e">
        <f t="shared" si="63"/>
        <v>#VALUE!</v>
      </c>
      <c r="R223" s="31" t="e">
        <f t="shared" si="73"/>
        <v>#VALUE!</v>
      </c>
      <c r="S223" s="31" t="e">
        <f t="shared" si="74"/>
        <v>#VALUE!</v>
      </c>
      <c r="T223" s="31" t="e">
        <f t="shared" si="75"/>
        <v>#VALUE!</v>
      </c>
      <c r="U223" s="31" t="e">
        <f t="shared" si="76"/>
        <v>#VALUE!</v>
      </c>
      <c r="V223" s="26" t="e">
        <f t="shared" si="64"/>
        <v>#VALUE!</v>
      </c>
      <c r="W223" s="26" t="e">
        <f t="shared" si="65"/>
        <v>#VALUE!</v>
      </c>
      <c r="X223" s="26" t="e">
        <f t="shared" si="66"/>
        <v>#VALUE!</v>
      </c>
      <c r="Y223" s="26" t="e">
        <f t="shared" si="67"/>
        <v>#VALUE!</v>
      </c>
      <c r="Z223" s="26" t="e">
        <f t="shared" si="68"/>
        <v>#VALUE!</v>
      </c>
      <c r="AA223" s="26" t="e">
        <f t="shared" si="69"/>
        <v>#VALUE!</v>
      </c>
      <c r="AB223" s="26" t="e">
        <f>IF(P223&gt;0,IF(SUM($N$16:N223)&gt;0,'Program 1'!Loan_Amount-SUM($N$16:N223),'Program 1'!Loan_Amount),0)</f>
        <v>#VALUE!</v>
      </c>
      <c r="AC223" s="37" t="e">
        <f>AB223*('Step 2 Program Parameters'!$C$3/12)</f>
        <v>#VALUE!</v>
      </c>
      <c r="AD223" s="26"/>
    </row>
    <row r="224" spans="1:30" x14ac:dyDescent="0.2">
      <c r="A224" s="27" t="str">
        <f>IF(Values_Entered,A223+1,"")</f>
        <v/>
      </c>
      <c r="B224" s="28" t="str">
        <f t="shared" si="70"/>
        <v/>
      </c>
      <c r="C224" s="29" t="str">
        <f t="shared" si="77"/>
        <v/>
      </c>
      <c r="D224" s="29" t="str">
        <f t="shared" si="78"/>
        <v/>
      </c>
      <c r="E224" s="29" t="str">
        <f t="shared" si="71"/>
        <v/>
      </c>
      <c r="F224" s="29" t="str">
        <f t="shared" si="60"/>
        <v/>
      </c>
      <c r="G224" s="29" t="str">
        <f>IF(Pay_Num&lt;&gt;"",IF('Program 1'!Pay_Num&lt;=$J$2,0,Total_Pay-Int),"")</f>
        <v/>
      </c>
      <c r="H224" s="29" t="str">
        <f t="shared" si="79"/>
        <v/>
      </c>
      <c r="I224" s="29" t="str">
        <f t="shared" si="61"/>
        <v/>
      </c>
      <c r="J224" s="30" t="e">
        <f>IF('Program 1'!Beg_Bal&gt;0,E224*($G$3/($G$3+$G$5)),0)</f>
        <v>#VALUE!</v>
      </c>
      <c r="K224" s="30" t="e">
        <f>IF('Program 1'!Beg_Bal&gt;0,E224*($G$5/($G$5+$G$3)),0)</f>
        <v>#VALUE!</v>
      </c>
      <c r="L224" s="30" t="e">
        <f>IF(C224&lt;0,0,IF($M$5&lt;1,($M$5*'Program 1'!C224),$M$5))</f>
        <v>#VALUE!</v>
      </c>
      <c r="M224" s="26"/>
      <c r="N224" s="26"/>
      <c r="O224" s="38">
        <f t="shared" si="72"/>
        <v>0</v>
      </c>
      <c r="P224" s="26" t="e">
        <f t="shared" si="62"/>
        <v>#VALUE!</v>
      </c>
      <c r="Q224" s="26" t="e">
        <f t="shared" si="63"/>
        <v>#VALUE!</v>
      </c>
      <c r="R224" s="31" t="e">
        <f t="shared" si="73"/>
        <v>#VALUE!</v>
      </c>
      <c r="S224" s="31" t="e">
        <f t="shared" si="74"/>
        <v>#VALUE!</v>
      </c>
      <c r="T224" s="31" t="e">
        <f t="shared" si="75"/>
        <v>#VALUE!</v>
      </c>
      <c r="U224" s="31" t="e">
        <f t="shared" si="76"/>
        <v>#VALUE!</v>
      </c>
      <c r="V224" s="26" t="e">
        <f t="shared" si="64"/>
        <v>#VALUE!</v>
      </c>
      <c r="W224" s="26" t="e">
        <f t="shared" si="65"/>
        <v>#VALUE!</v>
      </c>
      <c r="X224" s="26" t="e">
        <f t="shared" si="66"/>
        <v>#VALUE!</v>
      </c>
      <c r="Y224" s="26" t="e">
        <f t="shared" si="67"/>
        <v>#VALUE!</v>
      </c>
      <c r="Z224" s="26" t="e">
        <f t="shared" si="68"/>
        <v>#VALUE!</v>
      </c>
      <c r="AA224" s="26" t="e">
        <f t="shared" si="69"/>
        <v>#VALUE!</v>
      </c>
      <c r="AB224" s="26" t="e">
        <f>IF(P224&gt;0,IF(SUM($N$16:N224)&gt;0,'Program 1'!Loan_Amount-SUM($N$16:N224),'Program 1'!Loan_Amount),0)</f>
        <v>#VALUE!</v>
      </c>
      <c r="AC224" s="37" t="e">
        <f>AB224*('Step 2 Program Parameters'!$C$3/12)</f>
        <v>#VALUE!</v>
      </c>
      <c r="AD224" s="26"/>
    </row>
    <row r="225" spans="1:30" x14ac:dyDescent="0.2">
      <c r="A225" s="27" t="str">
        <f>IF(Values_Entered,A224+1,"")</f>
        <v/>
      </c>
      <c r="B225" s="28" t="str">
        <f t="shared" si="70"/>
        <v/>
      </c>
      <c r="C225" s="29" t="str">
        <f t="shared" si="77"/>
        <v/>
      </c>
      <c r="D225" s="29" t="str">
        <f t="shared" si="78"/>
        <v/>
      </c>
      <c r="E225" s="29" t="str">
        <f t="shared" si="71"/>
        <v/>
      </c>
      <c r="F225" s="29" t="str">
        <f t="shared" si="60"/>
        <v/>
      </c>
      <c r="G225" s="29" t="str">
        <f>IF(Pay_Num&lt;&gt;"",IF('Program 1'!Pay_Num&lt;=$J$2,0,Total_Pay-Int),"")</f>
        <v/>
      </c>
      <c r="H225" s="29" t="str">
        <f t="shared" si="79"/>
        <v/>
      </c>
      <c r="I225" s="29" t="str">
        <f t="shared" si="61"/>
        <v/>
      </c>
      <c r="J225" s="30" t="e">
        <f>IF('Program 1'!Beg_Bal&gt;0,E225*($G$3/($G$3+$G$5)),0)</f>
        <v>#VALUE!</v>
      </c>
      <c r="K225" s="30" t="e">
        <f>IF('Program 1'!Beg_Bal&gt;0,E225*($G$5/($G$5+$G$3)),0)</f>
        <v>#VALUE!</v>
      </c>
      <c r="L225" s="30" t="e">
        <f>IF(C225&lt;0,0,IF($M$5&lt;1,($M$5*'Program 1'!C225),$M$5))</f>
        <v>#VALUE!</v>
      </c>
      <c r="M225" s="26"/>
      <c r="N225" s="26"/>
      <c r="O225" s="38">
        <f t="shared" si="72"/>
        <v>0</v>
      </c>
      <c r="P225" s="26" t="e">
        <f t="shared" si="62"/>
        <v>#VALUE!</v>
      </c>
      <c r="Q225" s="26" t="e">
        <f t="shared" si="63"/>
        <v>#VALUE!</v>
      </c>
      <c r="R225" s="31" t="e">
        <f t="shared" si="73"/>
        <v>#VALUE!</v>
      </c>
      <c r="S225" s="31" t="e">
        <f t="shared" si="74"/>
        <v>#VALUE!</v>
      </c>
      <c r="T225" s="31" t="e">
        <f t="shared" si="75"/>
        <v>#VALUE!</v>
      </c>
      <c r="U225" s="31" t="e">
        <f t="shared" si="76"/>
        <v>#VALUE!</v>
      </c>
      <c r="V225" s="26" t="e">
        <f t="shared" si="64"/>
        <v>#VALUE!</v>
      </c>
      <c r="W225" s="26" t="e">
        <f t="shared" si="65"/>
        <v>#VALUE!</v>
      </c>
      <c r="X225" s="26" t="e">
        <f t="shared" si="66"/>
        <v>#VALUE!</v>
      </c>
      <c r="Y225" s="26" t="e">
        <f t="shared" si="67"/>
        <v>#VALUE!</v>
      </c>
      <c r="Z225" s="26" t="e">
        <f t="shared" si="68"/>
        <v>#VALUE!</v>
      </c>
      <c r="AA225" s="26" t="e">
        <f t="shared" si="69"/>
        <v>#VALUE!</v>
      </c>
      <c r="AB225" s="26" t="e">
        <f>IF(P225&gt;0,IF(SUM($N$16:N225)&gt;0,'Program 1'!Loan_Amount-SUM($N$16:N225),'Program 1'!Loan_Amount),0)</f>
        <v>#VALUE!</v>
      </c>
      <c r="AC225" s="37" t="e">
        <f>AB225*('Step 2 Program Parameters'!$C$3/12)</f>
        <v>#VALUE!</v>
      </c>
      <c r="AD225" s="26"/>
    </row>
    <row r="226" spans="1:30" x14ac:dyDescent="0.2">
      <c r="A226" s="27" t="str">
        <f>IF(Values_Entered,A225+1,"")</f>
        <v/>
      </c>
      <c r="B226" s="28" t="str">
        <f t="shared" si="70"/>
        <v/>
      </c>
      <c r="C226" s="29" t="str">
        <f t="shared" si="77"/>
        <v/>
      </c>
      <c r="D226" s="29" t="str">
        <f t="shared" si="78"/>
        <v/>
      </c>
      <c r="E226" s="29" t="str">
        <f t="shared" si="71"/>
        <v/>
      </c>
      <c r="F226" s="29" t="str">
        <f t="shared" si="60"/>
        <v/>
      </c>
      <c r="G226" s="29" t="str">
        <f>IF(Pay_Num&lt;&gt;"",IF('Program 1'!Pay_Num&lt;=$J$2,0,Total_Pay-Int),"")</f>
        <v/>
      </c>
      <c r="H226" s="29" t="str">
        <f t="shared" si="79"/>
        <v/>
      </c>
      <c r="I226" s="29" t="str">
        <f t="shared" si="61"/>
        <v/>
      </c>
      <c r="J226" s="30" t="e">
        <f>IF('Program 1'!Beg_Bal&gt;0,E226*($G$3/($G$3+$G$5)),0)</f>
        <v>#VALUE!</v>
      </c>
      <c r="K226" s="30" t="e">
        <f>IF('Program 1'!Beg_Bal&gt;0,E226*($G$5/($G$5+$G$3)),0)</f>
        <v>#VALUE!</v>
      </c>
      <c r="L226" s="30" t="e">
        <f>IF(C226&lt;0,0,IF($M$5&lt;1,($M$5*'Program 1'!C226),$M$5))</f>
        <v>#VALUE!</v>
      </c>
      <c r="M226" s="26"/>
      <c r="N226" s="26"/>
      <c r="O226" s="38">
        <f t="shared" si="72"/>
        <v>0</v>
      </c>
      <c r="P226" s="26" t="e">
        <f t="shared" si="62"/>
        <v>#VALUE!</v>
      </c>
      <c r="Q226" s="26" t="e">
        <f t="shared" si="63"/>
        <v>#VALUE!</v>
      </c>
      <c r="R226" s="31" t="e">
        <f t="shared" si="73"/>
        <v>#VALUE!</v>
      </c>
      <c r="S226" s="31" t="e">
        <f t="shared" si="74"/>
        <v>#VALUE!</v>
      </c>
      <c r="T226" s="31" t="e">
        <f t="shared" si="75"/>
        <v>#VALUE!</v>
      </c>
      <c r="U226" s="31" t="e">
        <f t="shared" si="76"/>
        <v>#VALUE!</v>
      </c>
      <c r="V226" s="26" t="e">
        <f t="shared" si="64"/>
        <v>#VALUE!</v>
      </c>
      <c r="W226" s="26" t="e">
        <f t="shared" si="65"/>
        <v>#VALUE!</v>
      </c>
      <c r="X226" s="26" t="e">
        <f t="shared" si="66"/>
        <v>#VALUE!</v>
      </c>
      <c r="Y226" s="26" t="e">
        <f t="shared" si="67"/>
        <v>#VALUE!</v>
      </c>
      <c r="Z226" s="26" t="e">
        <f t="shared" si="68"/>
        <v>#VALUE!</v>
      </c>
      <c r="AA226" s="26" t="e">
        <f t="shared" si="69"/>
        <v>#VALUE!</v>
      </c>
      <c r="AB226" s="26" t="e">
        <f>IF(P226&gt;0,IF(SUM($N$16:N226)&gt;0,'Program 1'!Loan_Amount-SUM($N$16:N226),'Program 1'!Loan_Amount),0)</f>
        <v>#VALUE!</v>
      </c>
      <c r="AC226" s="37" t="e">
        <f>AB226*('Step 2 Program Parameters'!$C$3/12)</f>
        <v>#VALUE!</v>
      </c>
      <c r="AD226" s="26"/>
    </row>
    <row r="227" spans="1:30" x14ac:dyDescent="0.2">
      <c r="A227" s="27" t="str">
        <f>IF(Values_Entered,A226+1,"")</f>
        <v/>
      </c>
      <c r="B227" s="28" t="str">
        <f t="shared" si="70"/>
        <v/>
      </c>
      <c r="C227" s="29" t="str">
        <f t="shared" si="77"/>
        <v/>
      </c>
      <c r="D227" s="29" t="str">
        <f t="shared" si="78"/>
        <v/>
      </c>
      <c r="E227" s="29" t="str">
        <f t="shared" si="71"/>
        <v/>
      </c>
      <c r="F227" s="29" t="str">
        <f t="shared" si="60"/>
        <v/>
      </c>
      <c r="G227" s="29" t="str">
        <f>IF(Pay_Num&lt;&gt;"",IF('Program 1'!Pay_Num&lt;=$J$2,0,Total_Pay-Int),"")</f>
        <v/>
      </c>
      <c r="H227" s="29" t="str">
        <f t="shared" si="79"/>
        <v/>
      </c>
      <c r="I227" s="29" t="str">
        <f t="shared" si="61"/>
        <v/>
      </c>
      <c r="J227" s="30" t="e">
        <f>IF('Program 1'!Beg_Bal&gt;0,E227*($G$3/($G$3+$G$5)),0)</f>
        <v>#VALUE!</v>
      </c>
      <c r="K227" s="30" t="e">
        <f>IF('Program 1'!Beg_Bal&gt;0,E227*($G$5/($G$5+$G$3)),0)</f>
        <v>#VALUE!</v>
      </c>
      <c r="L227" s="30" t="e">
        <f>IF(C227&lt;0,0,IF($M$5&lt;1,($M$5*'Program 1'!C227),$M$5))</f>
        <v>#VALUE!</v>
      </c>
      <c r="M227" s="26"/>
      <c r="N227" s="26"/>
      <c r="O227" s="38">
        <f t="shared" si="72"/>
        <v>0</v>
      </c>
      <c r="P227" s="26" t="e">
        <f t="shared" si="62"/>
        <v>#VALUE!</v>
      </c>
      <c r="Q227" s="26" t="e">
        <f t="shared" si="63"/>
        <v>#VALUE!</v>
      </c>
      <c r="R227" s="31" t="e">
        <f t="shared" si="73"/>
        <v>#VALUE!</v>
      </c>
      <c r="S227" s="31" t="e">
        <f t="shared" si="74"/>
        <v>#VALUE!</v>
      </c>
      <c r="T227" s="31" t="e">
        <f t="shared" si="75"/>
        <v>#VALUE!</v>
      </c>
      <c r="U227" s="31" t="e">
        <f t="shared" si="76"/>
        <v>#VALUE!</v>
      </c>
      <c r="V227" s="26" t="e">
        <f t="shared" si="64"/>
        <v>#VALUE!</v>
      </c>
      <c r="W227" s="26" t="e">
        <f t="shared" si="65"/>
        <v>#VALUE!</v>
      </c>
      <c r="X227" s="26" t="e">
        <f t="shared" si="66"/>
        <v>#VALUE!</v>
      </c>
      <c r="Y227" s="26" t="e">
        <f t="shared" si="67"/>
        <v>#VALUE!</v>
      </c>
      <c r="Z227" s="26" t="e">
        <f t="shared" si="68"/>
        <v>#VALUE!</v>
      </c>
      <c r="AA227" s="26" t="e">
        <f t="shared" si="69"/>
        <v>#VALUE!</v>
      </c>
      <c r="AB227" s="26" t="e">
        <f>IF(P227&gt;0,IF(SUM($N$16:N227)&gt;0,'Program 1'!Loan_Amount-SUM($N$16:N227),'Program 1'!Loan_Amount),0)</f>
        <v>#VALUE!</v>
      </c>
      <c r="AC227" s="37" t="e">
        <f>AB227*('Step 2 Program Parameters'!$C$3/12)</f>
        <v>#VALUE!</v>
      </c>
      <c r="AD227" s="26"/>
    </row>
    <row r="228" spans="1:30" x14ac:dyDescent="0.2">
      <c r="A228" s="27" t="str">
        <f>IF(Values_Entered,A227+1,"")</f>
        <v/>
      </c>
      <c r="B228" s="28" t="str">
        <f t="shared" si="70"/>
        <v/>
      </c>
      <c r="C228" s="29" t="str">
        <f t="shared" si="77"/>
        <v/>
      </c>
      <c r="D228" s="29" t="str">
        <f t="shared" si="78"/>
        <v/>
      </c>
      <c r="E228" s="29" t="str">
        <f t="shared" si="71"/>
        <v/>
      </c>
      <c r="F228" s="29" t="str">
        <f t="shared" si="60"/>
        <v/>
      </c>
      <c r="G228" s="29" t="str">
        <f>IF(Pay_Num&lt;&gt;"",IF('Program 1'!Pay_Num&lt;=$J$2,0,Total_Pay-Int),"")</f>
        <v/>
      </c>
      <c r="H228" s="29" t="str">
        <f t="shared" si="79"/>
        <v/>
      </c>
      <c r="I228" s="29" t="str">
        <f t="shared" si="61"/>
        <v/>
      </c>
      <c r="J228" s="30" t="e">
        <f>IF('Program 1'!Beg_Bal&gt;0,E228*($G$3/($G$3+$G$5)),0)</f>
        <v>#VALUE!</v>
      </c>
      <c r="K228" s="30" t="e">
        <f>IF('Program 1'!Beg_Bal&gt;0,E228*($G$5/($G$5+$G$3)),0)</f>
        <v>#VALUE!</v>
      </c>
      <c r="L228" s="30" t="e">
        <f>IF(C228&lt;0,0,IF($M$5&lt;1,($M$5*'Program 1'!C228),$M$5))</f>
        <v>#VALUE!</v>
      </c>
      <c r="M228" s="26"/>
      <c r="N228" s="26"/>
      <c r="O228" s="38">
        <f t="shared" si="72"/>
        <v>0</v>
      </c>
      <c r="P228" s="26" t="e">
        <f t="shared" si="62"/>
        <v>#VALUE!</v>
      </c>
      <c r="Q228" s="26" t="e">
        <f t="shared" si="63"/>
        <v>#VALUE!</v>
      </c>
      <c r="R228" s="31" t="e">
        <f t="shared" si="73"/>
        <v>#VALUE!</v>
      </c>
      <c r="S228" s="31" t="e">
        <f t="shared" si="74"/>
        <v>#VALUE!</v>
      </c>
      <c r="T228" s="31" t="e">
        <f t="shared" si="75"/>
        <v>#VALUE!</v>
      </c>
      <c r="U228" s="31" t="e">
        <f t="shared" si="76"/>
        <v>#VALUE!</v>
      </c>
      <c r="V228" s="26" t="e">
        <f t="shared" si="64"/>
        <v>#VALUE!</v>
      </c>
      <c r="W228" s="26" t="e">
        <f t="shared" si="65"/>
        <v>#VALUE!</v>
      </c>
      <c r="X228" s="26" t="e">
        <f t="shared" si="66"/>
        <v>#VALUE!</v>
      </c>
      <c r="Y228" s="26" t="e">
        <f t="shared" si="67"/>
        <v>#VALUE!</v>
      </c>
      <c r="Z228" s="26" t="e">
        <f t="shared" si="68"/>
        <v>#VALUE!</v>
      </c>
      <c r="AA228" s="26" t="e">
        <f t="shared" si="69"/>
        <v>#VALUE!</v>
      </c>
      <c r="AB228" s="26" t="e">
        <f>IF(P228&gt;0,IF(SUM($N$16:N228)&gt;0,'Program 1'!Loan_Amount-SUM($N$16:N228),'Program 1'!Loan_Amount),0)</f>
        <v>#VALUE!</v>
      </c>
      <c r="AC228" s="37" t="e">
        <f>AB228*('Step 2 Program Parameters'!$C$3/12)</f>
        <v>#VALUE!</v>
      </c>
      <c r="AD228" s="26"/>
    </row>
    <row r="229" spans="1:30" x14ac:dyDescent="0.2">
      <c r="A229" s="27" t="str">
        <f>IF(Values_Entered,A228+1,"")</f>
        <v/>
      </c>
      <c r="B229" s="28" t="str">
        <f t="shared" si="70"/>
        <v/>
      </c>
      <c r="C229" s="29" t="str">
        <f t="shared" si="77"/>
        <v/>
      </c>
      <c r="D229" s="29" t="str">
        <f t="shared" si="78"/>
        <v/>
      </c>
      <c r="E229" s="29" t="str">
        <f t="shared" si="71"/>
        <v/>
      </c>
      <c r="F229" s="29" t="str">
        <f t="shared" si="60"/>
        <v/>
      </c>
      <c r="G229" s="29" t="str">
        <f>IF(Pay_Num&lt;&gt;"",IF('Program 1'!Pay_Num&lt;=$J$2,0,Total_Pay-Int),"")</f>
        <v/>
      </c>
      <c r="H229" s="29" t="str">
        <f t="shared" si="79"/>
        <v/>
      </c>
      <c r="I229" s="29" t="str">
        <f t="shared" si="61"/>
        <v/>
      </c>
      <c r="J229" s="30" t="e">
        <f>IF('Program 1'!Beg_Bal&gt;0,E229*($G$3/($G$3+$G$5)),0)</f>
        <v>#VALUE!</v>
      </c>
      <c r="K229" s="30" t="e">
        <f>IF('Program 1'!Beg_Bal&gt;0,E229*($G$5/($G$5+$G$3)),0)</f>
        <v>#VALUE!</v>
      </c>
      <c r="L229" s="30" t="e">
        <f>IF(C229&lt;0,0,IF($M$5&lt;1,($M$5*'Program 1'!C229),$M$5))</f>
        <v>#VALUE!</v>
      </c>
      <c r="M229" s="26"/>
      <c r="N229" s="26"/>
      <c r="O229" s="38">
        <f t="shared" si="72"/>
        <v>0</v>
      </c>
      <c r="P229" s="26" t="e">
        <f t="shared" si="62"/>
        <v>#VALUE!</v>
      </c>
      <c r="Q229" s="26" t="e">
        <f t="shared" si="63"/>
        <v>#VALUE!</v>
      </c>
      <c r="R229" s="31" t="e">
        <f t="shared" si="73"/>
        <v>#VALUE!</v>
      </c>
      <c r="S229" s="31" t="e">
        <f t="shared" si="74"/>
        <v>#VALUE!</v>
      </c>
      <c r="T229" s="31" t="e">
        <f t="shared" si="75"/>
        <v>#VALUE!</v>
      </c>
      <c r="U229" s="31" t="e">
        <f t="shared" si="76"/>
        <v>#VALUE!</v>
      </c>
      <c r="V229" s="26" t="e">
        <f t="shared" si="64"/>
        <v>#VALUE!</v>
      </c>
      <c r="W229" s="26" t="e">
        <f t="shared" si="65"/>
        <v>#VALUE!</v>
      </c>
      <c r="X229" s="26" t="e">
        <f t="shared" si="66"/>
        <v>#VALUE!</v>
      </c>
      <c r="Y229" s="26" t="e">
        <f t="shared" si="67"/>
        <v>#VALUE!</v>
      </c>
      <c r="Z229" s="26" t="e">
        <f t="shared" si="68"/>
        <v>#VALUE!</v>
      </c>
      <c r="AA229" s="26" t="e">
        <f t="shared" si="69"/>
        <v>#VALUE!</v>
      </c>
      <c r="AB229" s="26" t="e">
        <f>IF(P229&gt;0,IF(SUM($N$16:N229)&gt;0,'Program 1'!Loan_Amount-SUM($N$16:N229),'Program 1'!Loan_Amount),0)</f>
        <v>#VALUE!</v>
      </c>
      <c r="AC229" s="37" t="e">
        <f>AB229*('Step 2 Program Parameters'!$C$3/12)</f>
        <v>#VALUE!</v>
      </c>
      <c r="AD229" s="26"/>
    </row>
    <row r="230" spans="1:30" x14ac:dyDescent="0.2">
      <c r="A230" s="27" t="str">
        <f>IF(Values_Entered,A229+1,"")</f>
        <v/>
      </c>
      <c r="B230" s="28" t="str">
        <f t="shared" si="70"/>
        <v/>
      </c>
      <c r="C230" s="29" t="str">
        <f t="shared" si="77"/>
        <v/>
      </c>
      <c r="D230" s="29" t="str">
        <f t="shared" si="78"/>
        <v/>
      </c>
      <c r="E230" s="29" t="str">
        <f t="shared" si="71"/>
        <v/>
      </c>
      <c r="F230" s="29" t="str">
        <f t="shared" si="60"/>
        <v/>
      </c>
      <c r="G230" s="29" t="str">
        <f>IF(Pay_Num&lt;&gt;"",IF('Program 1'!Pay_Num&lt;=$J$2,0,Total_Pay-Int),"")</f>
        <v/>
      </c>
      <c r="H230" s="29" t="str">
        <f t="shared" si="79"/>
        <v/>
      </c>
      <c r="I230" s="29" t="str">
        <f t="shared" si="61"/>
        <v/>
      </c>
      <c r="J230" s="30" t="e">
        <f>IF('Program 1'!Beg_Bal&gt;0,E230*($G$3/($G$3+$G$5)),0)</f>
        <v>#VALUE!</v>
      </c>
      <c r="K230" s="30" t="e">
        <f>IF('Program 1'!Beg_Bal&gt;0,E230*($G$5/($G$5+$G$3)),0)</f>
        <v>#VALUE!</v>
      </c>
      <c r="L230" s="30" t="e">
        <f>IF(C230&lt;0,0,IF($M$5&lt;1,($M$5*'Program 1'!C230),$M$5))</f>
        <v>#VALUE!</v>
      </c>
      <c r="M230" s="26"/>
      <c r="N230" s="26"/>
      <c r="O230" s="38">
        <f t="shared" si="72"/>
        <v>0</v>
      </c>
      <c r="P230" s="26" t="e">
        <f t="shared" si="62"/>
        <v>#VALUE!</v>
      </c>
      <c r="Q230" s="26" t="e">
        <f t="shared" si="63"/>
        <v>#VALUE!</v>
      </c>
      <c r="R230" s="31" t="e">
        <f t="shared" si="73"/>
        <v>#VALUE!</v>
      </c>
      <c r="S230" s="31" t="e">
        <f t="shared" si="74"/>
        <v>#VALUE!</v>
      </c>
      <c r="T230" s="31" t="e">
        <f t="shared" si="75"/>
        <v>#VALUE!</v>
      </c>
      <c r="U230" s="31" t="e">
        <f t="shared" si="76"/>
        <v>#VALUE!</v>
      </c>
      <c r="V230" s="26" t="e">
        <f t="shared" si="64"/>
        <v>#VALUE!</v>
      </c>
      <c r="W230" s="26" t="e">
        <f t="shared" si="65"/>
        <v>#VALUE!</v>
      </c>
      <c r="X230" s="26" t="e">
        <f t="shared" si="66"/>
        <v>#VALUE!</v>
      </c>
      <c r="Y230" s="26" t="e">
        <f t="shared" si="67"/>
        <v>#VALUE!</v>
      </c>
      <c r="Z230" s="26" t="e">
        <f t="shared" si="68"/>
        <v>#VALUE!</v>
      </c>
      <c r="AA230" s="26" t="e">
        <f t="shared" si="69"/>
        <v>#VALUE!</v>
      </c>
      <c r="AB230" s="26" t="e">
        <f>IF(P230&gt;0,IF(SUM($N$16:N230)&gt;0,'Program 1'!Loan_Amount-SUM($N$16:N230),'Program 1'!Loan_Amount),0)</f>
        <v>#VALUE!</v>
      </c>
      <c r="AC230" s="37" t="e">
        <f>AB230*('Step 2 Program Parameters'!$C$3/12)</f>
        <v>#VALUE!</v>
      </c>
      <c r="AD230" s="26"/>
    </row>
    <row r="231" spans="1:30" x14ac:dyDescent="0.2">
      <c r="A231" s="27" t="str">
        <f>IF(Values_Entered,A230+1,"")</f>
        <v/>
      </c>
      <c r="B231" s="28" t="str">
        <f t="shared" si="70"/>
        <v/>
      </c>
      <c r="C231" s="29" t="str">
        <f t="shared" si="77"/>
        <v/>
      </c>
      <c r="D231" s="29" t="str">
        <f t="shared" si="78"/>
        <v/>
      </c>
      <c r="E231" s="29" t="str">
        <f t="shared" si="71"/>
        <v/>
      </c>
      <c r="F231" s="29" t="str">
        <f t="shared" si="60"/>
        <v/>
      </c>
      <c r="G231" s="29" t="str">
        <f>IF(Pay_Num&lt;&gt;"",IF('Program 1'!Pay_Num&lt;=$J$2,0,Total_Pay-Int),"")</f>
        <v/>
      </c>
      <c r="H231" s="29" t="str">
        <f t="shared" si="79"/>
        <v/>
      </c>
      <c r="I231" s="29" t="str">
        <f t="shared" si="61"/>
        <v/>
      </c>
      <c r="J231" s="30" t="e">
        <f>IF('Program 1'!Beg_Bal&gt;0,E231*($G$3/($G$3+$G$5)),0)</f>
        <v>#VALUE!</v>
      </c>
      <c r="K231" s="30" t="e">
        <f>IF('Program 1'!Beg_Bal&gt;0,E231*($G$5/($G$5+$G$3)),0)</f>
        <v>#VALUE!</v>
      </c>
      <c r="L231" s="30" t="e">
        <f>IF(C231&lt;0,0,IF($M$5&lt;1,($M$5*'Program 1'!C231),$M$5))</f>
        <v>#VALUE!</v>
      </c>
      <c r="M231" s="26"/>
      <c r="N231" s="26"/>
      <c r="O231" s="38">
        <f t="shared" si="72"/>
        <v>0</v>
      </c>
      <c r="P231" s="26" t="e">
        <f t="shared" si="62"/>
        <v>#VALUE!</v>
      </c>
      <c r="Q231" s="26" t="e">
        <f t="shared" si="63"/>
        <v>#VALUE!</v>
      </c>
      <c r="R231" s="31" t="e">
        <f t="shared" si="73"/>
        <v>#VALUE!</v>
      </c>
      <c r="S231" s="31" t="e">
        <f t="shared" si="74"/>
        <v>#VALUE!</v>
      </c>
      <c r="T231" s="31" t="e">
        <f t="shared" si="75"/>
        <v>#VALUE!</v>
      </c>
      <c r="U231" s="31" t="e">
        <f t="shared" si="76"/>
        <v>#VALUE!</v>
      </c>
      <c r="V231" s="26" t="e">
        <f t="shared" si="64"/>
        <v>#VALUE!</v>
      </c>
      <c r="W231" s="26" t="e">
        <f t="shared" si="65"/>
        <v>#VALUE!</v>
      </c>
      <c r="X231" s="26" t="e">
        <f t="shared" si="66"/>
        <v>#VALUE!</v>
      </c>
      <c r="Y231" s="26" t="e">
        <f t="shared" si="67"/>
        <v>#VALUE!</v>
      </c>
      <c r="Z231" s="26" t="e">
        <f t="shared" si="68"/>
        <v>#VALUE!</v>
      </c>
      <c r="AA231" s="26" t="e">
        <f t="shared" si="69"/>
        <v>#VALUE!</v>
      </c>
      <c r="AB231" s="26" t="e">
        <f>IF(P231&gt;0,IF(SUM($N$16:N231)&gt;0,'Program 1'!Loan_Amount-SUM($N$16:N231),'Program 1'!Loan_Amount),0)</f>
        <v>#VALUE!</v>
      </c>
      <c r="AC231" s="37" t="e">
        <f>AB231*('Step 2 Program Parameters'!$C$3/12)</f>
        <v>#VALUE!</v>
      </c>
      <c r="AD231" s="26"/>
    </row>
    <row r="232" spans="1:30" x14ac:dyDescent="0.2">
      <c r="A232" s="27" t="str">
        <f>IF(Values_Entered,A231+1,"")</f>
        <v/>
      </c>
      <c r="B232" s="28" t="str">
        <f t="shared" si="70"/>
        <v/>
      </c>
      <c r="C232" s="29" t="str">
        <f t="shared" si="77"/>
        <v/>
      </c>
      <c r="D232" s="29" t="str">
        <f t="shared" si="78"/>
        <v/>
      </c>
      <c r="E232" s="29" t="str">
        <f t="shared" si="71"/>
        <v/>
      </c>
      <c r="F232" s="29" t="str">
        <f t="shared" si="60"/>
        <v/>
      </c>
      <c r="G232" s="29" t="str">
        <f>IF(Pay_Num&lt;&gt;"",IF('Program 1'!Pay_Num&lt;=$J$2,0,Total_Pay-Int),"")</f>
        <v/>
      </c>
      <c r="H232" s="29" t="str">
        <f t="shared" si="79"/>
        <v/>
      </c>
      <c r="I232" s="29" t="str">
        <f t="shared" si="61"/>
        <v/>
      </c>
      <c r="J232" s="30" t="e">
        <f>IF('Program 1'!Beg_Bal&gt;0,E232*($G$3/($G$3+$G$5)),0)</f>
        <v>#VALUE!</v>
      </c>
      <c r="K232" s="30" t="e">
        <f>IF('Program 1'!Beg_Bal&gt;0,E232*($G$5/($G$5+$G$3)),0)</f>
        <v>#VALUE!</v>
      </c>
      <c r="L232" s="30" t="e">
        <f>IF(C232&lt;0,0,IF($M$5&lt;1,($M$5*'Program 1'!C232),$M$5))</f>
        <v>#VALUE!</v>
      </c>
      <c r="M232" s="26"/>
      <c r="N232" s="26"/>
      <c r="O232" s="38">
        <f t="shared" si="72"/>
        <v>0</v>
      </c>
      <c r="P232" s="26" t="e">
        <f t="shared" si="62"/>
        <v>#VALUE!</v>
      </c>
      <c r="Q232" s="26" t="e">
        <f t="shared" si="63"/>
        <v>#VALUE!</v>
      </c>
      <c r="R232" s="31" t="e">
        <f t="shared" si="73"/>
        <v>#VALUE!</v>
      </c>
      <c r="S232" s="31" t="e">
        <f t="shared" si="74"/>
        <v>#VALUE!</v>
      </c>
      <c r="T232" s="31" t="e">
        <f t="shared" si="75"/>
        <v>#VALUE!</v>
      </c>
      <c r="U232" s="31" t="e">
        <f t="shared" si="76"/>
        <v>#VALUE!</v>
      </c>
      <c r="V232" s="26" t="e">
        <f t="shared" si="64"/>
        <v>#VALUE!</v>
      </c>
      <c r="W232" s="26" t="e">
        <f t="shared" si="65"/>
        <v>#VALUE!</v>
      </c>
      <c r="X232" s="26" t="e">
        <f t="shared" si="66"/>
        <v>#VALUE!</v>
      </c>
      <c r="Y232" s="26" t="e">
        <f t="shared" si="67"/>
        <v>#VALUE!</v>
      </c>
      <c r="Z232" s="26" t="e">
        <f t="shared" si="68"/>
        <v>#VALUE!</v>
      </c>
      <c r="AA232" s="26" t="e">
        <f t="shared" si="69"/>
        <v>#VALUE!</v>
      </c>
      <c r="AB232" s="26" t="e">
        <f>IF(P232&gt;0,IF(SUM($N$16:N232)&gt;0,'Program 1'!Loan_Amount-SUM($N$16:N232),'Program 1'!Loan_Amount),0)</f>
        <v>#VALUE!</v>
      </c>
      <c r="AC232" s="37" t="e">
        <f>AB232*('Step 2 Program Parameters'!$C$3/12)</f>
        <v>#VALUE!</v>
      </c>
      <c r="AD232" s="26"/>
    </row>
    <row r="233" spans="1:30" x14ac:dyDescent="0.2">
      <c r="A233" s="27" t="str">
        <f>IF(Values_Entered,A232+1,"")</f>
        <v/>
      </c>
      <c r="B233" s="28" t="str">
        <f t="shared" si="70"/>
        <v/>
      </c>
      <c r="C233" s="29" t="str">
        <f t="shared" si="77"/>
        <v/>
      </c>
      <c r="D233" s="29" t="str">
        <f t="shared" si="78"/>
        <v/>
      </c>
      <c r="E233" s="29" t="str">
        <f t="shared" si="71"/>
        <v/>
      </c>
      <c r="F233" s="29" t="str">
        <f t="shared" si="60"/>
        <v/>
      </c>
      <c r="G233" s="29" t="str">
        <f>IF(Pay_Num&lt;&gt;"",IF('Program 1'!Pay_Num&lt;=$J$2,0,Total_Pay-Int),"")</f>
        <v/>
      </c>
      <c r="H233" s="29" t="str">
        <f t="shared" si="79"/>
        <v/>
      </c>
      <c r="I233" s="29" t="str">
        <f t="shared" si="61"/>
        <v/>
      </c>
      <c r="J233" s="30" t="e">
        <f>IF('Program 1'!Beg_Bal&gt;0,E233*($G$3/($G$3+$G$5)),0)</f>
        <v>#VALUE!</v>
      </c>
      <c r="K233" s="30" t="e">
        <f>IF('Program 1'!Beg_Bal&gt;0,E233*($G$5/($G$5+$G$3)),0)</f>
        <v>#VALUE!</v>
      </c>
      <c r="L233" s="30" t="e">
        <f>IF(C233&lt;0,0,IF($M$5&lt;1,($M$5*'Program 1'!C233),$M$5))</f>
        <v>#VALUE!</v>
      </c>
      <c r="M233" s="26"/>
      <c r="N233" s="26"/>
      <c r="O233" s="38">
        <f t="shared" si="72"/>
        <v>0</v>
      </c>
      <c r="P233" s="26" t="e">
        <f t="shared" si="62"/>
        <v>#VALUE!</v>
      </c>
      <c r="Q233" s="26" t="e">
        <f t="shared" si="63"/>
        <v>#VALUE!</v>
      </c>
      <c r="R233" s="31" t="e">
        <f t="shared" si="73"/>
        <v>#VALUE!</v>
      </c>
      <c r="S233" s="31" t="e">
        <f t="shared" si="74"/>
        <v>#VALUE!</v>
      </c>
      <c r="T233" s="31" t="e">
        <f t="shared" si="75"/>
        <v>#VALUE!</v>
      </c>
      <c r="U233" s="31" t="e">
        <f t="shared" si="76"/>
        <v>#VALUE!</v>
      </c>
      <c r="V233" s="26" t="e">
        <f t="shared" si="64"/>
        <v>#VALUE!</v>
      </c>
      <c r="W233" s="26" t="e">
        <f t="shared" si="65"/>
        <v>#VALUE!</v>
      </c>
      <c r="X233" s="26" t="e">
        <f t="shared" si="66"/>
        <v>#VALUE!</v>
      </c>
      <c r="Y233" s="26" t="e">
        <f t="shared" si="67"/>
        <v>#VALUE!</v>
      </c>
      <c r="Z233" s="26" t="e">
        <f t="shared" si="68"/>
        <v>#VALUE!</v>
      </c>
      <c r="AA233" s="26" t="e">
        <f t="shared" si="69"/>
        <v>#VALUE!</v>
      </c>
      <c r="AB233" s="26" t="e">
        <f>IF(P233&gt;0,IF(SUM($N$16:N233)&gt;0,'Program 1'!Loan_Amount-SUM($N$16:N233),'Program 1'!Loan_Amount),0)</f>
        <v>#VALUE!</v>
      </c>
      <c r="AC233" s="37" t="e">
        <f>AB233*('Step 2 Program Parameters'!$C$3/12)</f>
        <v>#VALUE!</v>
      </c>
      <c r="AD233" s="26"/>
    </row>
    <row r="234" spans="1:30" x14ac:dyDescent="0.2">
      <c r="A234" s="27" t="str">
        <f>IF(Values_Entered,A233+1,"")</f>
        <v/>
      </c>
      <c r="B234" s="28" t="str">
        <f t="shared" si="70"/>
        <v/>
      </c>
      <c r="C234" s="29" t="str">
        <f t="shared" si="77"/>
        <v/>
      </c>
      <c r="D234" s="29" t="str">
        <f t="shared" si="78"/>
        <v/>
      </c>
      <c r="E234" s="29" t="str">
        <f t="shared" si="71"/>
        <v/>
      </c>
      <c r="F234" s="29" t="str">
        <f t="shared" si="60"/>
        <v/>
      </c>
      <c r="G234" s="29" t="str">
        <f>IF(Pay_Num&lt;&gt;"",IF('Program 1'!Pay_Num&lt;=$J$2,0,Total_Pay-Int),"")</f>
        <v/>
      </c>
      <c r="H234" s="29" t="str">
        <f t="shared" si="79"/>
        <v/>
      </c>
      <c r="I234" s="29" t="str">
        <f t="shared" si="61"/>
        <v/>
      </c>
      <c r="J234" s="30" t="e">
        <f>IF('Program 1'!Beg_Bal&gt;0,E234*($G$3/($G$3+$G$5)),0)</f>
        <v>#VALUE!</v>
      </c>
      <c r="K234" s="30" t="e">
        <f>IF('Program 1'!Beg_Bal&gt;0,E234*($G$5/($G$5+$G$3)),0)</f>
        <v>#VALUE!</v>
      </c>
      <c r="L234" s="30" t="e">
        <f>IF(C234&lt;0,0,IF($M$5&lt;1,($M$5*'Program 1'!C234),$M$5))</f>
        <v>#VALUE!</v>
      </c>
      <c r="M234" s="26"/>
      <c r="N234" s="26"/>
      <c r="O234" s="38">
        <f t="shared" si="72"/>
        <v>0</v>
      </c>
      <c r="P234" s="26" t="e">
        <f t="shared" si="62"/>
        <v>#VALUE!</v>
      </c>
      <c r="Q234" s="26" t="e">
        <f t="shared" si="63"/>
        <v>#VALUE!</v>
      </c>
      <c r="R234" s="31" t="e">
        <f t="shared" si="73"/>
        <v>#VALUE!</v>
      </c>
      <c r="S234" s="31" t="e">
        <f t="shared" si="74"/>
        <v>#VALUE!</v>
      </c>
      <c r="T234" s="31" t="e">
        <f t="shared" si="75"/>
        <v>#VALUE!</v>
      </c>
      <c r="U234" s="31" t="e">
        <f t="shared" si="76"/>
        <v>#VALUE!</v>
      </c>
      <c r="V234" s="26" t="e">
        <f t="shared" si="64"/>
        <v>#VALUE!</v>
      </c>
      <c r="W234" s="26" t="e">
        <f t="shared" si="65"/>
        <v>#VALUE!</v>
      </c>
      <c r="X234" s="26" t="e">
        <f t="shared" si="66"/>
        <v>#VALUE!</v>
      </c>
      <c r="Y234" s="26" t="e">
        <f t="shared" si="67"/>
        <v>#VALUE!</v>
      </c>
      <c r="Z234" s="26" t="e">
        <f t="shared" si="68"/>
        <v>#VALUE!</v>
      </c>
      <c r="AA234" s="26" t="e">
        <f t="shared" si="69"/>
        <v>#VALUE!</v>
      </c>
      <c r="AB234" s="26" t="e">
        <f>IF(P234&gt;0,IF(SUM($N$16:N234)&gt;0,'Program 1'!Loan_Amount-SUM($N$16:N234),'Program 1'!Loan_Amount),0)</f>
        <v>#VALUE!</v>
      </c>
      <c r="AC234" s="37" t="e">
        <f>AB234*('Step 2 Program Parameters'!$C$3/12)</f>
        <v>#VALUE!</v>
      </c>
      <c r="AD234" s="26"/>
    </row>
    <row r="235" spans="1:30" x14ac:dyDescent="0.2">
      <c r="A235" s="27" t="str">
        <f>IF(Values_Entered,A234+1,"")</f>
        <v/>
      </c>
      <c r="B235" s="28" t="str">
        <f t="shared" si="70"/>
        <v/>
      </c>
      <c r="C235" s="29" t="str">
        <f t="shared" si="77"/>
        <v/>
      </c>
      <c r="D235" s="29" t="str">
        <f t="shared" si="78"/>
        <v/>
      </c>
      <c r="E235" s="29" t="str">
        <f t="shared" si="71"/>
        <v/>
      </c>
      <c r="F235" s="29" t="str">
        <f t="shared" si="60"/>
        <v/>
      </c>
      <c r="G235" s="29" t="str">
        <f>IF(Pay_Num&lt;&gt;"",IF('Program 1'!Pay_Num&lt;=$J$2,0,Total_Pay-Int),"")</f>
        <v/>
      </c>
      <c r="H235" s="29" t="str">
        <f t="shared" si="79"/>
        <v/>
      </c>
      <c r="I235" s="29" t="str">
        <f t="shared" si="61"/>
        <v/>
      </c>
      <c r="J235" s="30" t="e">
        <f>IF('Program 1'!Beg_Bal&gt;0,E235*($G$3/($G$3+$G$5)),0)</f>
        <v>#VALUE!</v>
      </c>
      <c r="K235" s="30" t="e">
        <f>IF('Program 1'!Beg_Bal&gt;0,E235*($G$5/($G$5+$G$3)),0)</f>
        <v>#VALUE!</v>
      </c>
      <c r="L235" s="30" t="e">
        <f>IF(C235&lt;0,0,IF($M$5&lt;1,($M$5*'Program 1'!C235),$M$5))</f>
        <v>#VALUE!</v>
      </c>
      <c r="M235" s="26"/>
      <c r="N235" s="26"/>
      <c r="O235" s="38">
        <f t="shared" si="72"/>
        <v>0</v>
      </c>
      <c r="P235" s="26" t="e">
        <f t="shared" si="62"/>
        <v>#VALUE!</v>
      </c>
      <c r="Q235" s="26" t="e">
        <f t="shared" si="63"/>
        <v>#VALUE!</v>
      </c>
      <c r="R235" s="31" t="e">
        <f t="shared" si="73"/>
        <v>#VALUE!</v>
      </c>
      <c r="S235" s="31" t="e">
        <f t="shared" si="74"/>
        <v>#VALUE!</v>
      </c>
      <c r="T235" s="31" t="e">
        <f t="shared" si="75"/>
        <v>#VALUE!</v>
      </c>
      <c r="U235" s="31" t="e">
        <f t="shared" si="76"/>
        <v>#VALUE!</v>
      </c>
      <c r="V235" s="26" t="e">
        <f t="shared" si="64"/>
        <v>#VALUE!</v>
      </c>
      <c r="W235" s="26" t="e">
        <f t="shared" si="65"/>
        <v>#VALUE!</v>
      </c>
      <c r="X235" s="26" t="e">
        <f t="shared" si="66"/>
        <v>#VALUE!</v>
      </c>
      <c r="Y235" s="26" t="e">
        <f t="shared" si="67"/>
        <v>#VALUE!</v>
      </c>
      <c r="Z235" s="26" t="e">
        <f t="shared" si="68"/>
        <v>#VALUE!</v>
      </c>
      <c r="AA235" s="26" t="e">
        <f t="shared" si="69"/>
        <v>#VALUE!</v>
      </c>
      <c r="AB235" s="26" t="e">
        <f>IF(P235&gt;0,IF(SUM($N$16:N235)&gt;0,'Program 1'!Loan_Amount-SUM($N$16:N235),'Program 1'!Loan_Amount),0)</f>
        <v>#VALUE!</v>
      </c>
      <c r="AC235" s="37" t="e">
        <f>AB235*('Step 2 Program Parameters'!$C$3/12)</f>
        <v>#VALUE!</v>
      </c>
      <c r="AD235" s="26"/>
    </row>
    <row r="236" spans="1:30" x14ac:dyDescent="0.2">
      <c r="A236" s="27" t="str">
        <f>IF(Values_Entered,A235+1,"")</f>
        <v/>
      </c>
      <c r="B236" s="28" t="str">
        <f t="shared" si="70"/>
        <v/>
      </c>
      <c r="C236" s="29" t="str">
        <f t="shared" si="77"/>
        <v/>
      </c>
      <c r="D236" s="29" t="str">
        <f t="shared" si="78"/>
        <v/>
      </c>
      <c r="E236" s="29" t="str">
        <f t="shared" si="71"/>
        <v/>
      </c>
      <c r="F236" s="29" t="str">
        <f t="shared" si="60"/>
        <v/>
      </c>
      <c r="G236" s="29" t="str">
        <f>IF(Pay_Num&lt;&gt;"",IF('Program 1'!Pay_Num&lt;=$J$2,0,Total_Pay-Int),"")</f>
        <v/>
      </c>
      <c r="H236" s="29" t="str">
        <f t="shared" si="79"/>
        <v/>
      </c>
      <c r="I236" s="29" t="str">
        <f t="shared" si="61"/>
        <v/>
      </c>
      <c r="J236" s="30" t="e">
        <f>IF('Program 1'!Beg_Bal&gt;0,E236*($G$3/($G$3+$G$5)),0)</f>
        <v>#VALUE!</v>
      </c>
      <c r="K236" s="30" t="e">
        <f>IF('Program 1'!Beg_Bal&gt;0,E236*($G$5/($G$5+$G$3)),0)</f>
        <v>#VALUE!</v>
      </c>
      <c r="L236" s="30" t="e">
        <f>IF(C236&lt;0,0,IF($M$5&lt;1,($M$5*'Program 1'!C236),$M$5))</f>
        <v>#VALUE!</v>
      </c>
      <c r="M236" s="26"/>
      <c r="N236" s="26"/>
      <c r="O236" s="38">
        <f t="shared" si="72"/>
        <v>0</v>
      </c>
      <c r="P236" s="26" t="e">
        <f t="shared" si="62"/>
        <v>#VALUE!</v>
      </c>
      <c r="Q236" s="26" t="e">
        <f t="shared" si="63"/>
        <v>#VALUE!</v>
      </c>
      <c r="R236" s="31" t="e">
        <f t="shared" si="73"/>
        <v>#VALUE!</v>
      </c>
      <c r="S236" s="31" t="e">
        <f t="shared" si="74"/>
        <v>#VALUE!</v>
      </c>
      <c r="T236" s="31" t="e">
        <f t="shared" si="75"/>
        <v>#VALUE!</v>
      </c>
      <c r="U236" s="31" t="e">
        <f t="shared" si="76"/>
        <v>#VALUE!</v>
      </c>
      <c r="V236" s="26" t="e">
        <f t="shared" si="64"/>
        <v>#VALUE!</v>
      </c>
      <c r="W236" s="26" t="e">
        <f t="shared" si="65"/>
        <v>#VALUE!</v>
      </c>
      <c r="X236" s="26" t="e">
        <f t="shared" si="66"/>
        <v>#VALUE!</v>
      </c>
      <c r="Y236" s="26" t="e">
        <f t="shared" si="67"/>
        <v>#VALUE!</v>
      </c>
      <c r="Z236" s="26" t="e">
        <f t="shared" si="68"/>
        <v>#VALUE!</v>
      </c>
      <c r="AA236" s="26" t="e">
        <f t="shared" si="69"/>
        <v>#VALUE!</v>
      </c>
      <c r="AB236" s="26" t="e">
        <f>IF(P236&gt;0,IF(SUM($N$16:N236)&gt;0,'Program 1'!Loan_Amount-SUM($N$16:N236),'Program 1'!Loan_Amount),0)</f>
        <v>#VALUE!</v>
      </c>
      <c r="AC236" s="37" t="e">
        <f>AB236*('Step 2 Program Parameters'!$C$3/12)</f>
        <v>#VALUE!</v>
      </c>
      <c r="AD236" s="26"/>
    </row>
    <row r="237" spans="1:30" x14ac:dyDescent="0.2">
      <c r="A237" s="27" t="str">
        <f>IF(Values_Entered,A236+1,"")</f>
        <v/>
      </c>
      <c r="B237" s="28" t="str">
        <f t="shared" si="70"/>
        <v/>
      </c>
      <c r="C237" s="29" t="str">
        <f t="shared" si="77"/>
        <v/>
      </c>
      <c r="D237" s="29" t="str">
        <f t="shared" si="78"/>
        <v/>
      </c>
      <c r="E237" s="29" t="str">
        <f t="shared" si="71"/>
        <v/>
      </c>
      <c r="F237" s="29" t="str">
        <f t="shared" si="60"/>
        <v/>
      </c>
      <c r="G237" s="29" t="str">
        <f>IF(Pay_Num&lt;&gt;"",IF('Program 1'!Pay_Num&lt;=$J$2,0,Total_Pay-Int),"")</f>
        <v/>
      </c>
      <c r="H237" s="29" t="str">
        <f t="shared" si="79"/>
        <v/>
      </c>
      <c r="I237" s="29" t="str">
        <f t="shared" si="61"/>
        <v/>
      </c>
      <c r="J237" s="30" t="e">
        <f>IF('Program 1'!Beg_Bal&gt;0,E237*($G$3/($G$3+$G$5)),0)</f>
        <v>#VALUE!</v>
      </c>
      <c r="K237" s="30" t="e">
        <f>IF('Program 1'!Beg_Bal&gt;0,E237*($G$5/($G$5+$G$3)),0)</f>
        <v>#VALUE!</v>
      </c>
      <c r="L237" s="30" t="e">
        <f>IF(C237&lt;0,0,IF($M$5&lt;1,($M$5*'Program 1'!C237),$M$5))</f>
        <v>#VALUE!</v>
      </c>
      <c r="M237" s="26"/>
      <c r="N237" s="26"/>
      <c r="O237" s="38">
        <f t="shared" si="72"/>
        <v>0</v>
      </c>
      <c r="P237" s="26" t="e">
        <f t="shared" si="62"/>
        <v>#VALUE!</v>
      </c>
      <c r="Q237" s="26" t="e">
        <f t="shared" si="63"/>
        <v>#VALUE!</v>
      </c>
      <c r="R237" s="31" t="e">
        <f t="shared" si="73"/>
        <v>#VALUE!</v>
      </c>
      <c r="S237" s="31" t="e">
        <f t="shared" si="74"/>
        <v>#VALUE!</v>
      </c>
      <c r="T237" s="31" t="e">
        <f t="shared" si="75"/>
        <v>#VALUE!</v>
      </c>
      <c r="U237" s="31" t="e">
        <f t="shared" si="76"/>
        <v>#VALUE!</v>
      </c>
      <c r="V237" s="26" t="e">
        <f t="shared" si="64"/>
        <v>#VALUE!</v>
      </c>
      <c r="W237" s="26" t="e">
        <f t="shared" si="65"/>
        <v>#VALUE!</v>
      </c>
      <c r="X237" s="26" t="e">
        <f t="shared" si="66"/>
        <v>#VALUE!</v>
      </c>
      <c r="Y237" s="26" t="e">
        <f t="shared" si="67"/>
        <v>#VALUE!</v>
      </c>
      <c r="Z237" s="26" t="e">
        <f t="shared" si="68"/>
        <v>#VALUE!</v>
      </c>
      <c r="AA237" s="26" t="e">
        <f t="shared" si="69"/>
        <v>#VALUE!</v>
      </c>
      <c r="AB237" s="26" t="e">
        <f>IF(P237&gt;0,IF(SUM($N$16:N237)&gt;0,'Program 1'!Loan_Amount-SUM($N$16:N237),'Program 1'!Loan_Amount),0)</f>
        <v>#VALUE!</v>
      </c>
      <c r="AC237" s="37" t="e">
        <f>AB237*('Step 2 Program Parameters'!$C$3/12)</f>
        <v>#VALUE!</v>
      </c>
      <c r="AD237" s="26"/>
    </row>
    <row r="238" spans="1:30" x14ac:dyDescent="0.2">
      <c r="A238" s="27" t="str">
        <f>IF(Values_Entered,A237+1,"")</f>
        <v/>
      </c>
      <c r="B238" s="28" t="str">
        <f t="shared" si="70"/>
        <v/>
      </c>
      <c r="C238" s="29" t="str">
        <f t="shared" si="77"/>
        <v/>
      </c>
      <c r="D238" s="29" t="str">
        <f t="shared" si="78"/>
        <v/>
      </c>
      <c r="E238" s="29" t="str">
        <f t="shared" si="71"/>
        <v/>
      </c>
      <c r="F238" s="29" t="str">
        <f t="shared" si="60"/>
        <v/>
      </c>
      <c r="G238" s="29" t="str">
        <f>IF(Pay_Num&lt;&gt;"",IF('Program 1'!Pay_Num&lt;=$J$2,0,Total_Pay-Int),"")</f>
        <v/>
      </c>
      <c r="H238" s="29" t="str">
        <f t="shared" si="79"/>
        <v/>
      </c>
      <c r="I238" s="29" t="str">
        <f t="shared" si="61"/>
        <v/>
      </c>
      <c r="J238" s="30" t="e">
        <f>IF('Program 1'!Beg_Bal&gt;0,E238*($G$3/($G$3+$G$5)),0)</f>
        <v>#VALUE!</v>
      </c>
      <c r="K238" s="30" t="e">
        <f>IF('Program 1'!Beg_Bal&gt;0,E238*($G$5/($G$5+$G$3)),0)</f>
        <v>#VALUE!</v>
      </c>
      <c r="L238" s="30" t="e">
        <f>IF(C238&lt;0,0,IF($M$5&lt;1,($M$5*'Program 1'!C238),$M$5))</f>
        <v>#VALUE!</v>
      </c>
      <c r="M238" s="26"/>
      <c r="N238" s="26"/>
      <c r="O238" s="38">
        <f t="shared" si="72"/>
        <v>0</v>
      </c>
      <c r="P238" s="26" t="e">
        <f t="shared" si="62"/>
        <v>#VALUE!</v>
      </c>
      <c r="Q238" s="26" t="e">
        <f t="shared" si="63"/>
        <v>#VALUE!</v>
      </c>
      <c r="R238" s="31" t="e">
        <f t="shared" si="73"/>
        <v>#VALUE!</v>
      </c>
      <c r="S238" s="31" t="e">
        <f t="shared" si="74"/>
        <v>#VALUE!</v>
      </c>
      <c r="T238" s="31" t="e">
        <f t="shared" si="75"/>
        <v>#VALUE!</v>
      </c>
      <c r="U238" s="31" t="e">
        <f t="shared" si="76"/>
        <v>#VALUE!</v>
      </c>
      <c r="V238" s="26" t="e">
        <f t="shared" si="64"/>
        <v>#VALUE!</v>
      </c>
      <c r="W238" s="26" t="e">
        <f t="shared" si="65"/>
        <v>#VALUE!</v>
      </c>
      <c r="X238" s="26" t="e">
        <f t="shared" si="66"/>
        <v>#VALUE!</v>
      </c>
      <c r="Y238" s="26" t="e">
        <f t="shared" si="67"/>
        <v>#VALUE!</v>
      </c>
      <c r="Z238" s="26" t="e">
        <f t="shared" si="68"/>
        <v>#VALUE!</v>
      </c>
      <c r="AA238" s="26" t="e">
        <f t="shared" si="69"/>
        <v>#VALUE!</v>
      </c>
      <c r="AB238" s="26" t="e">
        <f>IF(P238&gt;0,IF(SUM($N$16:N238)&gt;0,'Program 1'!Loan_Amount-SUM($N$16:N238),'Program 1'!Loan_Amount),0)</f>
        <v>#VALUE!</v>
      </c>
      <c r="AC238" s="37" t="e">
        <f>AB238*('Step 2 Program Parameters'!$C$3/12)</f>
        <v>#VALUE!</v>
      </c>
      <c r="AD238" s="26"/>
    </row>
    <row r="239" spans="1:30" x14ac:dyDescent="0.2">
      <c r="A239" s="27" t="str">
        <f>IF(Values_Entered,A238+1,"")</f>
        <v/>
      </c>
      <c r="B239" s="28" t="str">
        <f t="shared" si="70"/>
        <v/>
      </c>
      <c r="C239" s="29" t="str">
        <f t="shared" si="77"/>
        <v/>
      </c>
      <c r="D239" s="29" t="str">
        <f t="shared" si="78"/>
        <v/>
      </c>
      <c r="E239" s="29" t="str">
        <f t="shared" si="71"/>
        <v/>
      </c>
      <c r="F239" s="29" t="str">
        <f t="shared" si="60"/>
        <v/>
      </c>
      <c r="G239" s="29" t="str">
        <f>IF(Pay_Num&lt;&gt;"",IF('Program 1'!Pay_Num&lt;=$J$2,0,Total_Pay-Int),"")</f>
        <v/>
      </c>
      <c r="H239" s="29" t="str">
        <f t="shared" si="79"/>
        <v/>
      </c>
      <c r="I239" s="29" t="str">
        <f t="shared" si="61"/>
        <v/>
      </c>
      <c r="J239" s="30" t="e">
        <f>IF('Program 1'!Beg_Bal&gt;0,E239*($G$3/($G$3+$G$5)),0)</f>
        <v>#VALUE!</v>
      </c>
      <c r="K239" s="30" t="e">
        <f>IF('Program 1'!Beg_Bal&gt;0,E239*($G$5/($G$5+$G$3)),0)</f>
        <v>#VALUE!</v>
      </c>
      <c r="L239" s="30" t="e">
        <f>IF(C239&lt;0,0,IF($M$5&lt;1,($M$5*'Program 1'!C239),$M$5))</f>
        <v>#VALUE!</v>
      </c>
      <c r="M239" s="26"/>
      <c r="N239" s="26"/>
      <c r="O239" s="38">
        <f t="shared" si="72"/>
        <v>0</v>
      </c>
      <c r="P239" s="26" t="e">
        <f t="shared" si="62"/>
        <v>#VALUE!</v>
      </c>
      <c r="Q239" s="26" t="e">
        <f t="shared" si="63"/>
        <v>#VALUE!</v>
      </c>
      <c r="R239" s="31" t="e">
        <f t="shared" si="73"/>
        <v>#VALUE!</v>
      </c>
      <c r="S239" s="31" t="e">
        <f t="shared" si="74"/>
        <v>#VALUE!</v>
      </c>
      <c r="T239" s="31" t="e">
        <f t="shared" si="75"/>
        <v>#VALUE!</v>
      </c>
      <c r="U239" s="31" t="e">
        <f t="shared" si="76"/>
        <v>#VALUE!</v>
      </c>
      <c r="V239" s="26" t="e">
        <f t="shared" si="64"/>
        <v>#VALUE!</v>
      </c>
      <c r="W239" s="26" t="e">
        <f t="shared" si="65"/>
        <v>#VALUE!</v>
      </c>
      <c r="X239" s="26" t="e">
        <f t="shared" si="66"/>
        <v>#VALUE!</v>
      </c>
      <c r="Y239" s="26" t="e">
        <f t="shared" si="67"/>
        <v>#VALUE!</v>
      </c>
      <c r="Z239" s="26" t="e">
        <f t="shared" si="68"/>
        <v>#VALUE!</v>
      </c>
      <c r="AA239" s="26" t="e">
        <f t="shared" si="69"/>
        <v>#VALUE!</v>
      </c>
      <c r="AB239" s="26" t="e">
        <f>IF(P239&gt;0,IF(SUM($N$16:N239)&gt;0,'Program 1'!Loan_Amount-SUM($N$16:N239),'Program 1'!Loan_Amount),0)</f>
        <v>#VALUE!</v>
      </c>
      <c r="AC239" s="37" t="e">
        <f>AB239*('Step 2 Program Parameters'!$C$3/12)</f>
        <v>#VALUE!</v>
      </c>
      <c r="AD239" s="26"/>
    </row>
    <row r="240" spans="1:30" x14ac:dyDescent="0.2">
      <c r="A240" s="27" t="str">
        <f>IF(Values_Entered,A239+1,"")</f>
        <v/>
      </c>
      <c r="B240" s="28" t="str">
        <f t="shared" si="70"/>
        <v/>
      </c>
      <c r="C240" s="29" t="str">
        <f t="shared" si="77"/>
        <v/>
      </c>
      <c r="D240" s="29" t="str">
        <f t="shared" si="78"/>
        <v/>
      </c>
      <c r="E240" s="29" t="str">
        <f t="shared" si="71"/>
        <v/>
      </c>
      <c r="F240" s="29" t="str">
        <f t="shared" si="60"/>
        <v/>
      </c>
      <c r="G240" s="29" t="str">
        <f>IF(Pay_Num&lt;&gt;"",IF('Program 1'!Pay_Num&lt;=$J$2,0,Total_Pay-Int),"")</f>
        <v/>
      </c>
      <c r="H240" s="29" t="str">
        <f t="shared" si="79"/>
        <v/>
      </c>
      <c r="I240" s="29" t="str">
        <f t="shared" si="61"/>
        <v/>
      </c>
      <c r="J240" s="30" t="e">
        <f>IF('Program 1'!Beg_Bal&gt;0,E240*($G$3/($G$3+$G$5)),0)</f>
        <v>#VALUE!</v>
      </c>
      <c r="K240" s="30" t="e">
        <f>IF('Program 1'!Beg_Bal&gt;0,E240*($G$5/($G$5+$G$3)),0)</f>
        <v>#VALUE!</v>
      </c>
      <c r="L240" s="30" t="e">
        <f>IF(C240&lt;0,0,IF($M$5&lt;1,($M$5*'Program 1'!C240),$M$5))</f>
        <v>#VALUE!</v>
      </c>
      <c r="M240" s="26"/>
      <c r="N240" s="26"/>
      <c r="O240" s="38">
        <f t="shared" si="72"/>
        <v>0</v>
      </c>
      <c r="P240" s="26" t="e">
        <f t="shared" si="62"/>
        <v>#VALUE!</v>
      </c>
      <c r="Q240" s="26" t="e">
        <f t="shared" si="63"/>
        <v>#VALUE!</v>
      </c>
      <c r="R240" s="31" t="e">
        <f t="shared" si="73"/>
        <v>#VALUE!</v>
      </c>
      <c r="S240" s="31" t="e">
        <f t="shared" si="74"/>
        <v>#VALUE!</v>
      </c>
      <c r="T240" s="31" t="e">
        <f t="shared" si="75"/>
        <v>#VALUE!</v>
      </c>
      <c r="U240" s="31" t="e">
        <f t="shared" si="76"/>
        <v>#VALUE!</v>
      </c>
      <c r="V240" s="26" t="e">
        <f t="shared" si="64"/>
        <v>#VALUE!</v>
      </c>
      <c r="W240" s="26" t="e">
        <f t="shared" si="65"/>
        <v>#VALUE!</v>
      </c>
      <c r="X240" s="26" t="e">
        <f t="shared" si="66"/>
        <v>#VALUE!</v>
      </c>
      <c r="Y240" s="26" t="e">
        <f t="shared" si="67"/>
        <v>#VALUE!</v>
      </c>
      <c r="Z240" s="26" t="e">
        <f t="shared" si="68"/>
        <v>#VALUE!</v>
      </c>
      <c r="AA240" s="26" t="e">
        <f t="shared" si="69"/>
        <v>#VALUE!</v>
      </c>
      <c r="AB240" s="26" t="e">
        <f>IF(P240&gt;0,IF(SUM($N$16:N240)&gt;0,'Program 1'!Loan_Amount-SUM($N$16:N240),'Program 1'!Loan_Amount),0)</f>
        <v>#VALUE!</v>
      </c>
      <c r="AC240" s="37" t="e">
        <f>AB240*('Step 2 Program Parameters'!$C$3/12)</f>
        <v>#VALUE!</v>
      </c>
      <c r="AD240" s="26"/>
    </row>
    <row r="241" spans="1:30" x14ac:dyDescent="0.2">
      <c r="A241" s="27" t="str">
        <f>IF(Values_Entered,A240+1,"")</f>
        <v/>
      </c>
      <c r="B241" s="28" t="str">
        <f t="shared" si="70"/>
        <v/>
      </c>
      <c r="C241" s="29" t="str">
        <f t="shared" si="77"/>
        <v/>
      </c>
      <c r="D241" s="29" t="str">
        <f t="shared" si="78"/>
        <v/>
      </c>
      <c r="E241" s="29" t="str">
        <f t="shared" si="71"/>
        <v/>
      </c>
      <c r="F241" s="29" t="str">
        <f t="shared" si="60"/>
        <v/>
      </c>
      <c r="G241" s="29" t="str">
        <f>IF(Pay_Num&lt;&gt;"",IF('Program 1'!Pay_Num&lt;=$J$2,0,Total_Pay-Int),"")</f>
        <v/>
      </c>
      <c r="H241" s="29" t="str">
        <f t="shared" si="79"/>
        <v/>
      </c>
      <c r="I241" s="29" t="str">
        <f t="shared" si="61"/>
        <v/>
      </c>
      <c r="J241" s="30" t="e">
        <f>IF('Program 1'!Beg_Bal&gt;0,E241*($G$3/($G$3+$G$5)),0)</f>
        <v>#VALUE!</v>
      </c>
      <c r="K241" s="30" t="e">
        <f>IF('Program 1'!Beg_Bal&gt;0,E241*($G$5/($G$5+$G$3)),0)</f>
        <v>#VALUE!</v>
      </c>
      <c r="L241" s="30" t="e">
        <f>IF(C241&lt;0,0,IF($M$5&lt;1,($M$5*'Program 1'!C241),$M$5))</f>
        <v>#VALUE!</v>
      </c>
      <c r="M241" s="26"/>
      <c r="N241" s="26"/>
      <c r="O241" s="38">
        <f t="shared" si="72"/>
        <v>0</v>
      </c>
      <c r="P241" s="26" t="e">
        <f t="shared" si="62"/>
        <v>#VALUE!</v>
      </c>
      <c r="Q241" s="26" t="e">
        <f t="shared" si="63"/>
        <v>#VALUE!</v>
      </c>
      <c r="R241" s="31" t="e">
        <f t="shared" si="73"/>
        <v>#VALUE!</v>
      </c>
      <c r="S241" s="31" t="e">
        <f t="shared" si="74"/>
        <v>#VALUE!</v>
      </c>
      <c r="T241" s="31" t="e">
        <f t="shared" si="75"/>
        <v>#VALUE!</v>
      </c>
      <c r="U241" s="31" t="e">
        <f t="shared" si="76"/>
        <v>#VALUE!</v>
      </c>
      <c r="V241" s="26" t="e">
        <f t="shared" si="64"/>
        <v>#VALUE!</v>
      </c>
      <c r="W241" s="26" t="e">
        <f t="shared" si="65"/>
        <v>#VALUE!</v>
      </c>
      <c r="X241" s="26" t="e">
        <f t="shared" si="66"/>
        <v>#VALUE!</v>
      </c>
      <c r="Y241" s="26" t="e">
        <f t="shared" si="67"/>
        <v>#VALUE!</v>
      </c>
      <c r="Z241" s="26" t="e">
        <f t="shared" si="68"/>
        <v>#VALUE!</v>
      </c>
      <c r="AA241" s="26" t="e">
        <f t="shared" si="69"/>
        <v>#VALUE!</v>
      </c>
      <c r="AB241" s="26" t="e">
        <f>IF(P241&gt;0,IF(SUM($N$16:N241)&gt;0,'Program 1'!Loan_Amount-SUM($N$16:N241),'Program 1'!Loan_Amount),0)</f>
        <v>#VALUE!</v>
      </c>
      <c r="AC241" s="37" t="e">
        <f>AB241*('Step 2 Program Parameters'!$C$3/12)</f>
        <v>#VALUE!</v>
      </c>
      <c r="AD241" s="26"/>
    </row>
    <row r="242" spans="1:30" x14ac:dyDescent="0.2">
      <c r="A242" s="27" t="str">
        <f>IF(Values_Entered,A241+1,"")</f>
        <v/>
      </c>
      <c r="B242" s="28" t="str">
        <f t="shared" si="70"/>
        <v/>
      </c>
      <c r="C242" s="29" t="str">
        <f t="shared" si="77"/>
        <v/>
      </c>
      <c r="D242" s="29" t="str">
        <f t="shared" si="78"/>
        <v/>
      </c>
      <c r="E242" s="29" t="str">
        <f t="shared" si="71"/>
        <v/>
      </c>
      <c r="F242" s="29" t="str">
        <f t="shared" si="60"/>
        <v/>
      </c>
      <c r="G242" s="29" t="str">
        <f>IF(Pay_Num&lt;&gt;"",IF('Program 1'!Pay_Num&lt;=$J$2,0,Total_Pay-Int),"")</f>
        <v/>
      </c>
      <c r="H242" s="29" t="str">
        <f t="shared" si="79"/>
        <v/>
      </c>
      <c r="I242" s="29" t="str">
        <f t="shared" si="61"/>
        <v/>
      </c>
      <c r="J242" s="30" t="e">
        <f>IF('Program 1'!Beg_Bal&gt;0,E242*($G$3/($G$3+$G$5)),0)</f>
        <v>#VALUE!</v>
      </c>
      <c r="K242" s="30" t="e">
        <f>IF('Program 1'!Beg_Bal&gt;0,E242*($G$5/($G$5+$G$3)),0)</f>
        <v>#VALUE!</v>
      </c>
      <c r="L242" s="30" t="e">
        <f>IF(C242&lt;0,0,IF($M$5&lt;1,($M$5*'Program 1'!C242),$M$5))</f>
        <v>#VALUE!</v>
      </c>
      <c r="M242" s="26"/>
      <c r="N242" s="26"/>
      <c r="O242" s="38">
        <f t="shared" si="72"/>
        <v>0</v>
      </c>
      <c r="P242" s="26" t="e">
        <f t="shared" si="62"/>
        <v>#VALUE!</v>
      </c>
      <c r="Q242" s="26" t="e">
        <f t="shared" si="63"/>
        <v>#VALUE!</v>
      </c>
      <c r="R242" s="31" t="e">
        <f t="shared" si="73"/>
        <v>#VALUE!</v>
      </c>
      <c r="S242" s="31" t="e">
        <f t="shared" si="74"/>
        <v>#VALUE!</v>
      </c>
      <c r="T242" s="31" t="e">
        <f t="shared" si="75"/>
        <v>#VALUE!</v>
      </c>
      <c r="U242" s="31" t="e">
        <f t="shared" si="76"/>
        <v>#VALUE!</v>
      </c>
      <c r="V242" s="26" t="e">
        <f t="shared" si="64"/>
        <v>#VALUE!</v>
      </c>
      <c r="W242" s="26" t="e">
        <f t="shared" si="65"/>
        <v>#VALUE!</v>
      </c>
      <c r="X242" s="26" t="e">
        <f t="shared" si="66"/>
        <v>#VALUE!</v>
      </c>
      <c r="Y242" s="26" t="e">
        <f t="shared" si="67"/>
        <v>#VALUE!</v>
      </c>
      <c r="Z242" s="26" t="e">
        <f t="shared" si="68"/>
        <v>#VALUE!</v>
      </c>
      <c r="AA242" s="26" t="e">
        <f t="shared" si="69"/>
        <v>#VALUE!</v>
      </c>
      <c r="AB242" s="26" t="e">
        <f>IF(P242&gt;0,IF(SUM($N$16:N242)&gt;0,'Program 1'!Loan_Amount-SUM($N$16:N242),'Program 1'!Loan_Amount),0)</f>
        <v>#VALUE!</v>
      </c>
      <c r="AC242" s="37" t="e">
        <f>AB242*('Step 2 Program Parameters'!$C$3/12)</f>
        <v>#VALUE!</v>
      </c>
      <c r="AD242" s="26"/>
    </row>
    <row r="243" spans="1:30" x14ac:dyDescent="0.2">
      <c r="A243" s="27" t="str">
        <f>IF(Values_Entered,A242+1,"")</f>
        <v/>
      </c>
      <c r="B243" s="28" t="str">
        <f t="shared" si="70"/>
        <v/>
      </c>
      <c r="C243" s="29" t="str">
        <f t="shared" si="77"/>
        <v/>
      </c>
      <c r="D243" s="29" t="str">
        <f t="shared" si="78"/>
        <v/>
      </c>
      <c r="E243" s="29" t="str">
        <f t="shared" si="71"/>
        <v/>
      </c>
      <c r="F243" s="29" t="str">
        <f t="shared" si="60"/>
        <v/>
      </c>
      <c r="G243" s="29" t="str">
        <f>IF(Pay_Num&lt;&gt;"",IF('Program 1'!Pay_Num&lt;=$J$2,0,Total_Pay-Int),"")</f>
        <v/>
      </c>
      <c r="H243" s="29" t="str">
        <f t="shared" si="79"/>
        <v/>
      </c>
      <c r="I243" s="29" t="str">
        <f t="shared" si="61"/>
        <v/>
      </c>
      <c r="J243" s="30" t="e">
        <f>IF('Program 1'!Beg_Bal&gt;0,E243*($G$3/($G$3+$G$5)),0)</f>
        <v>#VALUE!</v>
      </c>
      <c r="K243" s="30" t="e">
        <f>IF('Program 1'!Beg_Bal&gt;0,E243*($G$5/($G$5+$G$3)),0)</f>
        <v>#VALUE!</v>
      </c>
      <c r="L243" s="30" t="e">
        <f>IF(C243&lt;0,0,IF($M$5&lt;1,($M$5*'Program 1'!C243),$M$5))</f>
        <v>#VALUE!</v>
      </c>
      <c r="M243" s="26"/>
      <c r="N243" s="26"/>
      <c r="O243" s="38">
        <f t="shared" si="72"/>
        <v>0</v>
      </c>
      <c r="P243" s="26" t="e">
        <f t="shared" si="62"/>
        <v>#VALUE!</v>
      </c>
      <c r="Q243" s="26" t="e">
        <f t="shared" si="63"/>
        <v>#VALUE!</v>
      </c>
      <c r="R243" s="31" t="e">
        <f t="shared" si="73"/>
        <v>#VALUE!</v>
      </c>
      <c r="S243" s="31" t="e">
        <f t="shared" si="74"/>
        <v>#VALUE!</v>
      </c>
      <c r="T243" s="31" t="e">
        <f t="shared" si="75"/>
        <v>#VALUE!</v>
      </c>
      <c r="U243" s="31" t="e">
        <f t="shared" si="76"/>
        <v>#VALUE!</v>
      </c>
      <c r="V243" s="26" t="e">
        <f t="shared" si="64"/>
        <v>#VALUE!</v>
      </c>
      <c r="W243" s="26" t="e">
        <f t="shared" si="65"/>
        <v>#VALUE!</v>
      </c>
      <c r="X243" s="26" t="e">
        <f t="shared" si="66"/>
        <v>#VALUE!</v>
      </c>
      <c r="Y243" s="26" t="e">
        <f t="shared" si="67"/>
        <v>#VALUE!</v>
      </c>
      <c r="Z243" s="26" t="e">
        <f t="shared" si="68"/>
        <v>#VALUE!</v>
      </c>
      <c r="AA243" s="26" t="e">
        <f t="shared" si="69"/>
        <v>#VALUE!</v>
      </c>
      <c r="AB243" s="26" t="e">
        <f>IF(P243&gt;0,IF(SUM($N$16:N243)&gt;0,'Program 1'!Loan_Amount-SUM($N$16:N243),'Program 1'!Loan_Amount),0)</f>
        <v>#VALUE!</v>
      </c>
      <c r="AC243" s="37" t="e">
        <f>AB243*('Step 2 Program Parameters'!$C$3/12)</f>
        <v>#VALUE!</v>
      </c>
      <c r="AD243" s="26"/>
    </row>
    <row r="244" spans="1:30" x14ac:dyDescent="0.2">
      <c r="A244" s="27" t="str">
        <f>IF(Values_Entered,A243+1,"")</f>
        <v/>
      </c>
      <c r="B244" s="28" t="str">
        <f t="shared" si="70"/>
        <v/>
      </c>
      <c r="C244" s="29" t="str">
        <f t="shared" si="77"/>
        <v/>
      </c>
      <c r="D244" s="29" t="str">
        <f t="shared" si="78"/>
        <v/>
      </c>
      <c r="E244" s="29" t="str">
        <f t="shared" si="71"/>
        <v/>
      </c>
      <c r="F244" s="29" t="str">
        <f t="shared" si="60"/>
        <v/>
      </c>
      <c r="G244" s="29" t="str">
        <f>IF(Pay_Num&lt;&gt;"",IF('Program 1'!Pay_Num&lt;=$J$2,0,Total_Pay-Int),"")</f>
        <v/>
      </c>
      <c r="H244" s="29" t="str">
        <f t="shared" si="79"/>
        <v/>
      </c>
      <c r="I244" s="29" t="str">
        <f t="shared" si="61"/>
        <v/>
      </c>
      <c r="J244" s="30" t="e">
        <f>IF('Program 1'!Beg_Bal&gt;0,E244*($G$3/($G$3+$G$5)),0)</f>
        <v>#VALUE!</v>
      </c>
      <c r="K244" s="30" t="e">
        <f>IF('Program 1'!Beg_Bal&gt;0,E244*($G$5/($G$5+$G$3)),0)</f>
        <v>#VALUE!</v>
      </c>
      <c r="L244" s="30" t="e">
        <f>IF(C244&lt;0,0,IF($M$5&lt;1,($M$5*'Program 1'!C244),$M$5))</f>
        <v>#VALUE!</v>
      </c>
      <c r="M244" s="26"/>
      <c r="N244" s="26"/>
      <c r="O244" s="38">
        <f t="shared" si="72"/>
        <v>0</v>
      </c>
      <c r="P244" s="26" t="e">
        <f t="shared" si="62"/>
        <v>#VALUE!</v>
      </c>
      <c r="Q244" s="26" t="e">
        <f t="shared" si="63"/>
        <v>#VALUE!</v>
      </c>
      <c r="R244" s="31" t="e">
        <f t="shared" si="73"/>
        <v>#VALUE!</v>
      </c>
      <c r="S244" s="31" t="e">
        <f t="shared" si="74"/>
        <v>#VALUE!</v>
      </c>
      <c r="T244" s="31" t="e">
        <f t="shared" si="75"/>
        <v>#VALUE!</v>
      </c>
      <c r="U244" s="31" t="e">
        <f t="shared" si="76"/>
        <v>#VALUE!</v>
      </c>
      <c r="V244" s="26" t="e">
        <f t="shared" si="64"/>
        <v>#VALUE!</v>
      </c>
      <c r="W244" s="26" t="e">
        <f t="shared" si="65"/>
        <v>#VALUE!</v>
      </c>
      <c r="X244" s="26" t="e">
        <f t="shared" si="66"/>
        <v>#VALUE!</v>
      </c>
      <c r="Y244" s="26" t="e">
        <f t="shared" si="67"/>
        <v>#VALUE!</v>
      </c>
      <c r="Z244" s="26" t="e">
        <f t="shared" si="68"/>
        <v>#VALUE!</v>
      </c>
      <c r="AA244" s="26" t="e">
        <f t="shared" si="69"/>
        <v>#VALUE!</v>
      </c>
      <c r="AB244" s="26" t="e">
        <f>IF(P244&gt;0,IF(SUM($N$16:N244)&gt;0,'Program 1'!Loan_Amount-SUM($N$16:N244),'Program 1'!Loan_Amount),0)</f>
        <v>#VALUE!</v>
      </c>
      <c r="AC244" s="37" t="e">
        <f>AB244*('Step 2 Program Parameters'!$C$3/12)</f>
        <v>#VALUE!</v>
      </c>
      <c r="AD244" s="26"/>
    </row>
    <row r="245" spans="1:30" x14ac:dyDescent="0.2">
      <c r="A245" s="27" t="str">
        <f>IF(Values_Entered,A244+1,"")</f>
        <v/>
      </c>
      <c r="B245" s="28" t="str">
        <f t="shared" si="70"/>
        <v/>
      </c>
      <c r="C245" s="29" t="str">
        <f t="shared" si="77"/>
        <v/>
      </c>
      <c r="D245" s="29" t="str">
        <f t="shared" si="78"/>
        <v/>
      </c>
      <c r="E245" s="29" t="str">
        <f t="shared" si="71"/>
        <v/>
      </c>
      <c r="F245" s="29" t="str">
        <f t="shared" si="60"/>
        <v/>
      </c>
      <c r="G245" s="29" t="str">
        <f>IF(Pay_Num&lt;&gt;"",IF('Program 1'!Pay_Num&lt;=$J$2,0,Total_Pay-Int),"")</f>
        <v/>
      </c>
      <c r="H245" s="29" t="str">
        <f t="shared" si="79"/>
        <v/>
      </c>
      <c r="I245" s="29" t="str">
        <f t="shared" si="61"/>
        <v/>
      </c>
      <c r="J245" s="30" t="e">
        <f>IF('Program 1'!Beg_Bal&gt;0,E245*($G$3/($G$3+$G$5)),0)</f>
        <v>#VALUE!</v>
      </c>
      <c r="K245" s="30" t="e">
        <f>IF('Program 1'!Beg_Bal&gt;0,E245*($G$5/($G$5+$G$3)),0)</f>
        <v>#VALUE!</v>
      </c>
      <c r="L245" s="30" t="e">
        <f>IF(C245&lt;0,0,IF($M$5&lt;1,($M$5*'Program 1'!C245),$M$5))</f>
        <v>#VALUE!</v>
      </c>
      <c r="M245" s="26"/>
      <c r="N245" s="26"/>
      <c r="O245" s="38">
        <f t="shared" si="72"/>
        <v>0</v>
      </c>
      <c r="P245" s="26" t="e">
        <f t="shared" si="62"/>
        <v>#VALUE!</v>
      </c>
      <c r="Q245" s="26" t="e">
        <f t="shared" si="63"/>
        <v>#VALUE!</v>
      </c>
      <c r="R245" s="31" t="e">
        <f t="shared" si="73"/>
        <v>#VALUE!</v>
      </c>
      <c r="S245" s="31" t="e">
        <f t="shared" si="74"/>
        <v>#VALUE!</v>
      </c>
      <c r="T245" s="31" t="e">
        <f t="shared" si="75"/>
        <v>#VALUE!</v>
      </c>
      <c r="U245" s="31" t="e">
        <f t="shared" si="76"/>
        <v>#VALUE!</v>
      </c>
      <c r="V245" s="26" t="e">
        <f t="shared" si="64"/>
        <v>#VALUE!</v>
      </c>
      <c r="W245" s="26" t="e">
        <f t="shared" si="65"/>
        <v>#VALUE!</v>
      </c>
      <c r="X245" s="26" t="e">
        <f t="shared" si="66"/>
        <v>#VALUE!</v>
      </c>
      <c r="Y245" s="26" t="e">
        <f t="shared" si="67"/>
        <v>#VALUE!</v>
      </c>
      <c r="Z245" s="26" t="e">
        <f t="shared" si="68"/>
        <v>#VALUE!</v>
      </c>
      <c r="AA245" s="26" t="e">
        <f t="shared" si="69"/>
        <v>#VALUE!</v>
      </c>
      <c r="AB245" s="26" t="e">
        <f>IF(P245&gt;0,IF(SUM($N$16:N245)&gt;0,'Program 1'!Loan_Amount-SUM($N$16:N245),'Program 1'!Loan_Amount),0)</f>
        <v>#VALUE!</v>
      </c>
      <c r="AC245" s="37" t="e">
        <f>AB245*('Step 2 Program Parameters'!$C$3/12)</f>
        <v>#VALUE!</v>
      </c>
      <c r="AD245" s="26"/>
    </row>
    <row r="246" spans="1:30" x14ac:dyDescent="0.2">
      <c r="A246" s="27" t="str">
        <f>IF(Values_Entered,A245+1,"")</f>
        <v/>
      </c>
      <c r="B246" s="28" t="str">
        <f t="shared" si="70"/>
        <v/>
      </c>
      <c r="C246" s="29" t="str">
        <f t="shared" si="77"/>
        <v/>
      </c>
      <c r="D246" s="29" t="str">
        <f t="shared" si="78"/>
        <v/>
      </c>
      <c r="E246" s="29" t="str">
        <f t="shared" si="71"/>
        <v/>
      </c>
      <c r="F246" s="29" t="str">
        <f t="shared" si="60"/>
        <v/>
      </c>
      <c r="G246" s="29" t="str">
        <f>IF(Pay_Num&lt;&gt;"",IF('Program 1'!Pay_Num&lt;=$J$2,0,Total_Pay-Int),"")</f>
        <v/>
      </c>
      <c r="H246" s="29" t="str">
        <f t="shared" si="79"/>
        <v/>
      </c>
      <c r="I246" s="29" t="str">
        <f t="shared" si="61"/>
        <v/>
      </c>
      <c r="J246" s="30" t="e">
        <f>IF('Program 1'!Beg_Bal&gt;0,E246*($G$3/($G$3+$G$5)),0)</f>
        <v>#VALUE!</v>
      </c>
      <c r="K246" s="30" t="e">
        <f>IF('Program 1'!Beg_Bal&gt;0,E246*($G$5/($G$5+$G$3)),0)</f>
        <v>#VALUE!</v>
      </c>
      <c r="L246" s="30" t="e">
        <f>IF(C246&lt;0,0,IF($M$5&lt;1,($M$5*'Program 1'!C246),$M$5))</f>
        <v>#VALUE!</v>
      </c>
      <c r="M246" s="26"/>
      <c r="N246" s="26"/>
      <c r="O246" s="38">
        <f t="shared" si="72"/>
        <v>0</v>
      </c>
      <c r="P246" s="26" t="e">
        <f t="shared" si="62"/>
        <v>#VALUE!</v>
      </c>
      <c r="Q246" s="26" t="e">
        <f t="shared" si="63"/>
        <v>#VALUE!</v>
      </c>
      <c r="R246" s="31" t="e">
        <f t="shared" si="73"/>
        <v>#VALUE!</v>
      </c>
      <c r="S246" s="31" t="e">
        <f t="shared" si="74"/>
        <v>#VALUE!</v>
      </c>
      <c r="T246" s="31" t="e">
        <f t="shared" si="75"/>
        <v>#VALUE!</v>
      </c>
      <c r="U246" s="31" t="e">
        <f t="shared" si="76"/>
        <v>#VALUE!</v>
      </c>
      <c r="V246" s="26" t="e">
        <f t="shared" si="64"/>
        <v>#VALUE!</v>
      </c>
      <c r="W246" s="26" t="e">
        <f t="shared" si="65"/>
        <v>#VALUE!</v>
      </c>
      <c r="X246" s="26" t="e">
        <f t="shared" si="66"/>
        <v>#VALUE!</v>
      </c>
      <c r="Y246" s="26" t="e">
        <f t="shared" si="67"/>
        <v>#VALUE!</v>
      </c>
      <c r="Z246" s="26" t="e">
        <f t="shared" si="68"/>
        <v>#VALUE!</v>
      </c>
      <c r="AA246" s="26" t="e">
        <f t="shared" si="69"/>
        <v>#VALUE!</v>
      </c>
      <c r="AB246" s="26" t="e">
        <f>IF(P246&gt;0,IF(SUM($N$16:N246)&gt;0,'Program 1'!Loan_Amount-SUM($N$16:N246),'Program 1'!Loan_Amount),0)</f>
        <v>#VALUE!</v>
      </c>
      <c r="AC246" s="37" t="e">
        <f>AB246*('Step 2 Program Parameters'!$C$3/12)</f>
        <v>#VALUE!</v>
      </c>
      <c r="AD246" s="26"/>
    </row>
    <row r="247" spans="1:30" x14ac:dyDescent="0.2">
      <c r="A247" s="27" t="str">
        <f>IF(Values_Entered,A246+1,"")</f>
        <v/>
      </c>
      <c r="B247" s="28" t="str">
        <f t="shared" si="70"/>
        <v/>
      </c>
      <c r="C247" s="29" t="str">
        <f t="shared" si="77"/>
        <v/>
      </c>
      <c r="D247" s="29" t="str">
        <f t="shared" si="78"/>
        <v/>
      </c>
      <c r="E247" s="29" t="str">
        <f t="shared" si="71"/>
        <v/>
      </c>
      <c r="F247" s="29" t="str">
        <f t="shared" si="60"/>
        <v/>
      </c>
      <c r="G247" s="29" t="str">
        <f>IF(Pay_Num&lt;&gt;"",IF('Program 1'!Pay_Num&lt;=$J$2,0,Total_Pay-Int),"")</f>
        <v/>
      </c>
      <c r="H247" s="29" t="str">
        <f t="shared" si="79"/>
        <v/>
      </c>
      <c r="I247" s="29" t="str">
        <f t="shared" si="61"/>
        <v/>
      </c>
      <c r="J247" s="30" t="e">
        <f>IF('Program 1'!Beg_Bal&gt;0,E247*($G$3/($G$3+$G$5)),0)</f>
        <v>#VALUE!</v>
      </c>
      <c r="K247" s="30" t="e">
        <f>IF('Program 1'!Beg_Bal&gt;0,E247*($G$5/($G$5+$G$3)),0)</f>
        <v>#VALUE!</v>
      </c>
      <c r="L247" s="30" t="e">
        <f>IF(C247&lt;0,0,IF($M$5&lt;1,($M$5*'Program 1'!C247),$M$5))</f>
        <v>#VALUE!</v>
      </c>
      <c r="M247" s="26"/>
      <c r="N247" s="26"/>
      <c r="O247" s="38">
        <f t="shared" si="72"/>
        <v>0</v>
      </c>
      <c r="P247" s="26" t="e">
        <f t="shared" si="62"/>
        <v>#VALUE!</v>
      </c>
      <c r="Q247" s="26" t="e">
        <f t="shared" si="63"/>
        <v>#VALUE!</v>
      </c>
      <c r="R247" s="31" t="e">
        <f t="shared" si="73"/>
        <v>#VALUE!</v>
      </c>
      <c r="S247" s="31" t="e">
        <f t="shared" si="74"/>
        <v>#VALUE!</v>
      </c>
      <c r="T247" s="31" t="e">
        <f t="shared" si="75"/>
        <v>#VALUE!</v>
      </c>
      <c r="U247" s="31" t="e">
        <f t="shared" si="76"/>
        <v>#VALUE!</v>
      </c>
      <c r="V247" s="26" t="e">
        <f t="shared" si="64"/>
        <v>#VALUE!</v>
      </c>
      <c r="W247" s="26" t="e">
        <f t="shared" si="65"/>
        <v>#VALUE!</v>
      </c>
      <c r="X247" s="26" t="e">
        <f t="shared" si="66"/>
        <v>#VALUE!</v>
      </c>
      <c r="Y247" s="26" t="e">
        <f t="shared" si="67"/>
        <v>#VALUE!</v>
      </c>
      <c r="Z247" s="26" t="e">
        <f t="shared" si="68"/>
        <v>#VALUE!</v>
      </c>
      <c r="AA247" s="26" t="e">
        <f t="shared" si="69"/>
        <v>#VALUE!</v>
      </c>
      <c r="AB247" s="26" t="e">
        <f>IF(P247&gt;0,IF(SUM($N$16:N247)&gt;0,'Program 1'!Loan_Amount-SUM($N$16:N247),'Program 1'!Loan_Amount),0)</f>
        <v>#VALUE!</v>
      </c>
      <c r="AC247" s="37" t="e">
        <f>AB247*('Step 2 Program Parameters'!$C$3/12)</f>
        <v>#VALUE!</v>
      </c>
      <c r="AD247" s="26"/>
    </row>
    <row r="248" spans="1:30" x14ac:dyDescent="0.2">
      <c r="A248" s="27" t="str">
        <f>IF(Values_Entered,A247+1,"")</f>
        <v/>
      </c>
      <c r="B248" s="28" t="str">
        <f t="shared" si="70"/>
        <v/>
      </c>
      <c r="C248" s="29" t="str">
        <f t="shared" si="77"/>
        <v/>
      </c>
      <c r="D248" s="29" t="str">
        <f t="shared" si="78"/>
        <v/>
      </c>
      <c r="E248" s="29" t="str">
        <f t="shared" si="71"/>
        <v/>
      </c>
      <c r="F248" s="29" t="str">
        <f t="shared" si="60"/>
        <v/>
      </c>
      <c r="G248" s="29" t="str">
        <f>IF(Pay_Num&lt;&gt;"",IF('Program 1'!Pay_Num&lt;=$J$2,0,Total_Pay-Int),"")</f>
        <v/>
      </c>
      <c r="H248" s="29" t="str">
        <f t="shared" si="79"/>
        <v/>
      </c>
      <c r="I248" s="29" t="str">
        <f t="shared" si="61"/>
        <v/>
      </c>
      <c r="J248" s="30" t="e">
        <f>IF('Program 1'!Beg_Bal&gt;0,E248*($G$3/($G$3+$G$5)),0)</f>
        <v>#VALUE!</v>
      </c>
      <c r="K248" s="30" t="e">
        <f>IF('Program 1'!Beg_Bal&gt;0,E248*($G$5/($G$5+$G$3)),0)</f>
        <v>#VALUE!</v>
      </c>
      <c r="L248" s="30" t="e">
        <f>IF(C248&lt;0,0,IF($M$5&lt;1,($M$5*'Program 1'!C248),$M$5))</f>
        <v>#VALUE!</v>
      </c>
      <c r="M248" s="26"/>
      <c r="N248" s="26"/>
      <c r="O248" s="38">
        <f t="shared" si="72"/>
        <v>0</v>
      </c>
      <c r="P248" s="26" t="e">
        <f t="shared" si="62"/>
        <v>#VALUE!</v>
      </c>
      <c r="Q248" s="26" t="e">
        <f t="shared" si="63"/>
        <v>#VALUE!</v>
      </c>
      <c r="R248" s="31" t="e">
        <f t="shared" si="73"/>
        <v>#VALUE!</v>
      </c>
      <c r="S248" s="31" t="e">
        <f t="shared" si="74"/>
        <v>#VALUE!</v>
      </c>
      <c r="T248" s="31" t="e">
        <f t="shared" si="75"/>
        <v>#VALUE!</v>
      </c>
      <c r="U248" s="31" t="e">
        <f t="shared" si="76"/>
        <v>#VALUE!</v>
      </c>
      <c r="V248" s="26" t="e">
        <f t="shared" si="64"/>
        <v>#VALUE!</v>
      </c>
      <c r="W248" s="26" t="e">
        <f t="shared" si="65"/>
        <v>#VALUE!</v>
      </c>
      <c r="X248" s="26" t="e">
        <f t="shared" si="66"/>
        <v>#VALUE!</v>
      </c>
      <c r="Y248" s="26" t="e">
        <f t="shared" si="67"/>
        <v>#VALUE!</v>
      </c>
      <c r="Z248" s="26" t="e">
        <f t="shared" si="68"/>
        <v>#VALUE!</v>
      </c>
      <c r="AA248" s="26" t="e">
        <f t="shared" si="69"/>
        <v>#VALUE!</v>
      </c>
      <c r="AB248" s="26" t="e">
        <f>IF(P248&gt;0,IF(SUM($N$16:N248)&gt;0,'Program 1'!Loan_Amount-SUM($N$16:N248),'Program 1'!Loan_Amount),0)</f>
        <v>#VALUE!</v>
      </c>
      <c r="AC248" s="37" t="e">
        <f>AB248*('Step 2 Program Parameters'!$C$3/12)</f>
        <v>#VALUE!</v>
      </c>
      <c r="AD248" s="26"/>
    </row>
    <row r="249" spans="1:30" x14ac:dyDescent="0.2">
      <c r="A249" s="27" t="str">
        <f>IF(Values_Entered,A248+1,"")</f>
        <v/>
      </c>
      <c r="B249" s="28" t="str">
        <f t="shared" si="70"/>
        <v/>
      </c>
      <c r="C249" s="29" t="str">
        <f t="shared" si="77"/>
        <v/>
      </c>
      <c r="D249" s="29" t="str">
        <f t="shared" si="78"/>
        <v/>
      </c>
      <c r="E249" s="29" t="str">
        <f t="shared" si="71"/>
        <v/>
      </c>
      <c r="F249" s="29" t="str">
        <f t="shared" si="60"/>
        <v/>
      </c>
      <c r="G249" s="29" t="str">
        <f>IF(Pay_Num&lt;&gt;"",IF('Program 1'!Pay_Num&lt;=$J$2,0,Total_Pay-Int),"")</f>
        <v/>
      </c>
      <c r="H249" s="29" t="str">
        <f t="shared" si="79"/>
        <v/>
      </c>
      <c r="I249" s="29" t="str">
        <f t="shared" si="61"/>
        <v/>
      </c>
      <c r="J249" s="30" t="e">
        <f>IF('Program 1'!Beg_Bal&gt;0,E249*($G$3/($G$3+$G$5)),0)</f>
        <v>#VALUE!</v>
      </c>
      <c r="K249" s="30" t="e">
        <f>IF('Program 1'!Beg_Bal&gt;0,E249*($G$5/($G$5+$G$3)),0)</f>
        <v>#VALUE!</v>
      </c>
      <c r="L249" s="30" t="e">
        <f>IF(C249&lt;0,0,IF($M$5&lt;1,($M$5*'Program 1'!C249),$M$5))</f>
        <v>#VALUE!</v>
      </c>
      <c r="M249" s="26"/>
      <c r="N249" s="26"/>
      <c r="O249" s="38">
        <f t="shared" si="72"/>
        <v>0</v>
      </c>
      <c r="P249" s="26" t="e">
        <f t="shared" si="62"/>
        <v>#VALUE!</v>
      </c>
      <c r="Q249" s="26" t="e">
        <f t="shared" si="63"/>
        <v>#VALUE!</v>
      </c>
      <c r="R249" s="31" t="e">
        <f t="shared" si="73"/>
        <v>#VALUE!</v>
      </c>
      <c r="S249" s="31" t="e">
        <f t="shared" si="74"/>
        <v>#VALUE!</v>
      </c>
      <c r="T249" s="31" t="e">
        <f t="shared" si="75"/>
        <v>#VALUE!</v>
      </c>
      <c r="U249" s="31" t="e">
        <f t="shared" si="76"/>
        <v>#VALUE!</v>
      </c>
      <c r="V249" s="26" t="e">
        <f t="shared" si="64"/>
        <v>#VALUE!</v>
      </c>
      <c r="W249" s="26" t="e">
        <f t="shared" si="65"/>
        <v>#VALUE!</v>
      </c>
      <c r="X249" s="26" t="e">
        <f t="shared" si="66"/>
        <v>#VALUE!</v>
      </c>
      <c r="Y249" s="26" t="e">
        <f t="shared" si="67"/>
        <v>#VALUE!</v>
      </c>
      <c r="Z249" s="26" t="e">
        <f t="shared" si="68"/>
        <v>#VALUE!</v>
      </c>
      <c r="AA249" s="26" t="e">
        <f t="shared" si="69"/>
        <v>#VALUE!</v>
      </c>
      <c r="AB249" s="26" t="e">
        <f>IF(P249&gt;0,IF(SUM($N$16:N249)&gt;0,'Program 1'!Loan_Amount-SUM($N$16:N249),'Program 1'!Loan_Amount),0)</f>
        <v>#VALUE!</v>
      </c>
      <c r="AC249" s="37" t="e">
        <f>AB249*('Step 2 Program Parameters'!$C$3/12)</f>
        <v>#VALUE!</v>
      </c>
      <c r="AD249" s="26"/>
    </row>
    <row r="250" spans="1:30" x14ac:dyDescent="0.2">
      <c r="A250" s="27" t="str">
        <f>IF(Values_Entered,A249+1,"")</f>
        <v/>
      </c>
      <c r="B250" s="28" t="str">
        <f t="shared" si="70"/>
        <v/>
      </c>
      <c r="C250" s="29" t="str">
        <f t="shared" si="77"/>
        <v/>
      </c>
      <c r="D250" s="29" t="str">
        <f t="shared" si="78"/>
        <v/>
      </c>
      <c r="E250" s="29" t="str">
        <f t="shared" si="71"/>
        <v/>
      </c>
      <c r="F250" s="29" t="str">
        <f t="shared" si="60"/>
        <v/>
      </c>
      <c r="G250" s="29" t="str">
        <f>IF(Pay_Num&lt;&gt;"",IF('Program 1'!Pay_Num&lt;=$J$2,0,Total_Pay-Int),"")</f>
        <v/>
      </c>
      <c r="H250" s="29" t="str">
        <f t="shared" si="79"/>
        <v/>
      </c>
      <c r="I250" s="29" t="str">
        <f t="shared" si="61"/>
        <v/>
      </c>
      <c r="J250" s="30" t="e">
        <f>IF('Program 1'!Beg_Bal&gt;0,E250*($G$3/($G$3+$G$5)),0)</f>
        <v>#VALUE!</v>
      </c>
      <c r="K250" s="30" t="e">
        <f>IF('Program 1'!Beg_Bal&gt;0,E250*($G$5/($G$5+$G$3)),0)</f>
        <v>#VALUE!</v>
      </c>
      <c r="L250" s="30" t="e">
        <f>IF(C250&lt;0,0,IF($M$5&lt;1,($M$5*'Program 1'!C250),$M$5))</f>
        <v>#VALUE!</v>
      </c>
      <c r="M250" s="26"/>
      <c r="N250" s="26"/>
      <c r="O250" s="38">
        <f t="shared" si="72"/>
        <v>0</v>
      </c>
      <c r="P250" s="26" t="e">
        <f t="shared" si="62"/>
        <v>#VALUE!</v>
      </c>
      <c r="Q250" s="26" t="e">
        <f t="shared" si="63"/>
        <v>#VALUE!</v>
      </c>
      <c r="R250" s="31" t="e">
        <f t="shared" si="73"/>
        <v>#VALUE!</v>
      </c>
      <c r="S250" s="31" t="e">
        <f t="shared" si="74"/>
        <v>#VALUE!</v>
      </c>
      <c r="T250" s="31" t="e">
        <f t="shared" si="75"/>
        <v>#VALUE!</v>
      </c>
      <c r="U250" s="31" t="e">
        <f t="shared" si="76"/>
        <v>#VALUE!</v>
      </c>
      <c r="V250" s="26" t="e">
        <f t="shared" si="64"/>
        <v>#VALUE!</v>
      </c>
      <c r="W250" s="26" t="e">
        <f t="shared" si="65"/>
        <v>#VALUE!</v>
      </c>
      <c r="X250" s="26" t="e">
        <f t="shared" si="66"/>
        <v>#VALUE!</v>
      </c>
      <c r="Y250" s="26" t="e">
        <f t="shared" si="67"/>
        <v>#VALUE!</v>
      </c>
      <c r="Z250" s="26" t="e">
        <f t="shared" si="68"/>
        <v>#VALUE!</v>
      </c>
      <c r="AA250" s="26" t="e">
        <f t="shared" si="69"/>
        <v>#VALUE!</v>
      </c>
      <c r="AB250" s="26" t="e">
        <f>IF(P250&gt;0,IF(SUM($N$16:N250)&gt;0,'Program 1'!Loan_Amount-SUM($N$16:N250),'Program 1'!Loan_Amount),0)</f>
        <v>#VALUE!</v>
      </c>
      <c r="AC250" s="37" t="e">
        <f>AB250*('Step 2 Program Parameters'!$C$3/12)</f>
        <v>#VALUE!</v>
      </c>
      <c r="AD250" s="26"/>
    </row>
    <row r="251" spans="1:30" x14ac:dyDescent="0.2">
      <c r="A251" s="27" t="str">
        <f>IF(Values_Entered,A250+1,"")</f>
        <v/>
      </c>
      <c r="B251" s="28" t="str">
        <f t="shared" si="70"/>
        <v/>
      </c>
      <c r="C251" s="29" t="str">
        <f t="shared" si="77"/>
        <v/>
      </c>
      <c r="D251" s="29" t="str">
        <f t="shared" si="78"/>
        <v/>
      </c>
      <c r="E251" s="29" t="str">
        <f t="shared" si="71"/>
        <v/>
      </c>
      <c r="F251" s="29" t="str">
        <f t="shared" si="60"/>
        <v/>
      </c>
      <c r="G251" s="29" t="str">
        <f>IF(Pay_Num&lt;&gt;"",IF('Program 1'!Pay_Num&lt;=$J$2,0,Total_Pay-Int),"")</f>
        <v/>
      </c>
      <c r="H251" s="29" t="str">
        <f t="shared" si="79"/>
        <v/>
      </c>
      <c r="I251" s="29" t="str">
        <f t="shared" si="61"/>
        <v/>
      </c>
      <c r="J251" s="30" t="e">
        <f>IF('Program 1'!Beg_Bal&gt;0,E251*($G$3/($G$3+$G$5)),0)</f>
        <v>#VALUE!</v>
      </c>
      <c r="K251" s="30" t="e">
        <f>IF('Program 1'!Beg_Bal&gt;0,E251*($G$5/($G$5+$G$3)),0)</f>
        <v>#VALUE!</v>
      </c>
      <c r="L251" s="30" t="e">
        <f>IF(C251&lt;0,0,IF($M$5&lt;1,($M$5*'Program 1'!C251),$M$5))</f>
        <v>#VALUE!</v>
      </c>
      <c r="M251" s="26"/>
      <c r="N251" s="26"/>
      <c r="O251" s="38">
        <f t="shared" si="72"/>
        <v>0</v>
      </c>
      <c r="P251" s="26" t="e">
        <f t="shared" si="62"/>
        <v>#VALUE!</v>
      </c>
      <c r="Q251" s="26" t="e">
        <f t="shared" si="63"/>
        <v>#VALUE!</v>
      </c>
      <c r="R251" s="31" t="e">
        <f t="shared" si="73"/>
        <v>#VALUE!</v>
      </c>
      <c r="S251" s="31" t="e">
        <f t="shared" si="74"/>
        <v>#VALUE!</v>
      </c>
      <c r="T251" s="31" t="e">
        <f t="shared" si="75"/>
        <v>#VALUE!</v>
      </c>
      <c r="U251" s="31" t="e">
        <f t="shared" si="76"/>
        <v>#VALUE!</v>
      </c>
      <c r="V251" s="26" t="e">
        <f t="shared" si="64"/>
        <v>#VALUE!</v>
      </c>
      <c r="W251" s="26" t="e">
        <f t="shared" si="65"/>
        <v>#VALUE!</v>
      </c>
      <c r="X251" s="26" t="e">
        <f t="shared" si="66"/>
        <v>#VALUE!</v>
      </c>
      <c r="Y251" s="26" t="e">
        <f t="shared" si="67"/>
        <v>#VALUE!</v>
      </c>
      <c r="Z251" s="26" t="e">
        <f t="shared" si="68"/>
        <v>#VALUE!</v>
      </c>
      <c r="AA251" s="26" t="e">
        <f t="shared" si="69"/>
        <v>#VALUE!</v>
      </c>
      <c r="AB251" s="26" t="e">
        <f>IF(P251&gt;0,IF(SUM($N$16:N251)&gt;0,'Program 1'!Loan_Amount-SUM($N$16:N251),'Program 1'!Loan_Amount),0)</f>
        <v>#VALUE!</v>
      </c>
      <c r="AC251" s="37" t="e">
        <f>AB251*('Step 2 Program Parameters'!$C$3/12)</f>
        <v>#VALUE!</v>
      </c>
      <c r="AD251" s="26"/>
    </row>
    <row r="252" spans="1:30" x14ac:dyDescent="0.2">
      <c r="A252" s="27" t="str">
        <f>IF(Values_Entered,A251+1,"")</f>
        <v/>
      </c>
      <c r="B252" s="28" t="str">
        <f t="shared" si="70"/>
        <v/>
      </c>
      <c r="C252" s="29" t="str">
        <f t="shared" si="77"/>
        <v/>
      </c>
      <c r="D252" s="29" t="str">
        <f t="shared" si="78"/>
        <v/>
      </c>
      <c r="E252" s="29" t="str">
        <f t="shared" si="71"/>
        <v/>
      </c>
      <c r="F252" s="29" t="str">
        <f t="shared" si="60"/>
        <v/>
      </c>
      <c r="G252" s="29" t="str">
        <f>IF(Pay_Num&lt;&gt;"",IF('Program 1'!Pay_Num&lt;=$J$2,0,Total_Pay-Int),"")</f>
        <v/>
      </c>
      <c r="H252" s="29" t="str">
        <f t="shared" si="79"/>
        <v/>
      </c>
      <c r="I252" s="29" t="str">
        <f t="shared" si="61"/>
        <v/>
      </c>
      <c r="J252" s="30" t="e">
        <f>IF('Program 1'!Beg_Bal&gt;0,E252*($G$3/($G$3+$G$5)),0)</f>
        <v>#VALUE!</v>
      </c>
      <c r="K252" s="30" t="e">
        <f>IF('Program 1'!Beg_Bal&gt;0,E252*($G$5/($G$5+$G$3)),0)</f>
        <v>#VALUE!</v>
      </c>
      <c r="L252" s="30" t="e">
        <f>IF(C252&lt;0,0,IF($M$5&lt;1,($M$5*'Program 1'!C252),$M$5))</f>
        <v>#VALUE!</v>
      </c>
      <c r="M252" s="26"/>
      <c r="N252" s="26"/>
      <c r="O252" s="38">
        <f t="shared" si="72"/>
        <v>0</v>
      </c>
      <c r="P252" s="26" t="e">
        <f t="shared" si="62"/>
        <v>#VALUE!</v>
      </c>
      <c r="Q252" s="26" t="e">
        <f t="shared" si="63"/>
        <v>#VALUE!</v>
      </c>
      <c r="R252" s="31" t="e">
        <f t="shared" si="73"/>
        <v>#VALUE!</v>
      </c>
      <c r="S252" s="31" t="e">
        <f t="shared" si="74"/>
        <v>#VALUE!</v>
      </c>
      <c r="T252" s="31" t="e">
        <f t="shared" si="75"/>
        <v>#VALUE!</v>
      </c>
      <c r="U252" s="31" t="e">
        <f t="shared" si="76"/>
        <v>#VALUE!</v>
      </c>
      <c r="V252" s="26" t="e">
        <f t="shared" si="64"/>
        <v>#VALUE!</v>
      </c>
      <c r="W252" s="26" t="e">
        <f t="shared" si="65"/>
        <v>#VALUE!</v>
      </c>
      <c r="X252" s="26" t="e">
        <f t="shared" si="66"/>
        <v>#VALUE!</v>
      </c>
      <c r="Y252" s="26" t="e">
        <f t="shared" si="67"/>
        <v>#VALUE!</v>
      </c>
      <c r="Z252" s="26" t="e">
        <f t="shared" si="68"/>
        <v>#VALUE!</v>
      </c>
      <c r="AA252" s="26" t="e">
        <f t="shared" si="69"/>
        <v>#VALUE!</v>
      </c>
      <c r="AB252" s="26" t="e">
        <f>IF(P252&gt;0,IF(SUM($N$16:N252)&gt;0,'Program 1'!Loan_Amount-SUM($N$16:N252),'Program 1'!Loan_Amount),0)</f>
        <v>#VALUE!</v>
      </c>
      <c r="AC252" s="37" t="e">
        <f>AB252*('Step 2 Program Parameters'!$C$3/12)</f>
        <v>#VALUE!</v>
      </c>
      <c r="AD252" s="26"/>
    </row>
    <row r="253" spans="1:30" x14ac:dyDescent="0.2">
      <c r="A253" s="27" t="str">
        <f>IF(Values_Entered,A252+1,"")</f>
        <v/>
      </c>
      <c r="B253" s="28" t="str">
        <f t="shared" si="70"/>
        <v/>
      </c>
      <c r="C253" s="29" t="str">
        <f t="shared" si="77"/>
        <v/>
      </c>
      <c r="D253" s="29" t="str">
        <f t="shared" si="78"/>
        <v/>
      </c>
      <c r="E253" s="29" t="str">
        <f t="shared" si="71"/>
        <v/>
      </c>
      <c r="F253" s="29" t="str">
        <f t="shared" si="60"/>
        <v/>
      </c>
      <c r="G253" s="29" t="str">
        <f>IF(Pay_Num&lt;&gt;"",IF('Program 1'!Pay_Num&lt;=$J$2,0,Total_Pay-Int),"")</f>
        <v/>
      </c>
      <c r="H253" s="29" t="str">
        <f t="shared" si="79"/>
        <v/>
      </c>
      <c r="I253" s="29" t="str">
        <f t="shared" si="61"/>
        <v/>
      </c>
      <c r="J253" s="30" t="e">
        <f>IF('Program 1'!Beg_Bal&gt;0,E253*($G$3/($G$3+$G$5)),0)</f>
        <v>#VALUE!</v>
      </c>
      <c r="K253" s="30" t="e">
        <f>IF('Program 1'!Beg_Bal&gt;0,E253*($G$5/($G$5+$G$3)),0)</f>
        <v>#VALUE!</v>
      </c>
      <c r="L253" s="30" t="e">
        <f>IF(C253&lt;0,0,IF($M$5&lt;1,($M$5*'Program 1'!C253),$M$5))</f>
        <v>#VALUE!</v>
      </c>
      <c r="M253" s="26"/>
      <c r="N253" s="26"/>
      <c r="O253" s="38">
        <f t="shared" si="72"/>
        <v>0</v>
      </c>
      <c r="P253" s="26" t="e">
        <f t="shared" si="62"/>
        <v>#VALUE!</v>
      </c>
      <c r="Q253" s="26" t="e">
        <f t="shared" si="63"/>
        <v>#VALUE!</v>
      </c>
      <c r="R253" s="31" t="e">
        <f t="shared" si="73"/>
        <v>#VALUE!</v>
      </c>
      <c r="S253" s="31" t="e">
        <f t="shared" si="74"/>
        <v>#VALUE!</v>
      </c>
      <c r="T253" s="31" t="e">
        <f t="shared" si="75"/>
        <v>#VALUE!</v>
      </c>
      <c r="U253" s="31" t="e">
        <f t="shared" si="76"/>
        <v>#VALUE!</v>
      </c>
      <c r="V253" s="26" t="e">
        <f t="shared" si="64"/>
        <v>#VALUE!</v>
      </c>
      <c r="W253" s="26" t="e">
        <f t="shared" si="65"/>
        <v>#VALUE!</v>
      </c>
      <c r="X253" s="26" t="e">
        <f t="shared" si="66"/>
        <v>#VALUE!</v>
      </c>
      <c r="Y253" s="26" t="e">
        <f t="shared" si="67"/>
        <v>#VALUE!</v>
      </c>
      <c r="Z253" s="26" t="e">
        <f t="shared" si="68"/>
        <v>#VALUE!</v>
      </c>
      <c r="AA253" s="26" t="e">
        <f t="shared" si="69"/>
        <v>#VALUE!</v>
      </c>
      <c r="AB253" s="26" t="e">
        <f>IF(P253&gt;0,IF(SUM($N$16:N253)&gt;0,'Program 1'!Loan_Amount-SUM($N$16:N253),'Program 1'!Loan_Amount),0)</f>
        <v>#VALUE!</v>
      </c>
      <c r="AC253" s="37" t="e">
        <f>AB253*('Step 2 Program Parameters'!$C$3/12)</f>
        <v>#VALUE!</v>
      </c>
      <c r="AD253" s="26"/>
    </row>
    <row r="254" spans="1:30" x14ac:dyDescent="0.2">
      <c r="A254" s="27" t="str">
        <f>IF(Values_Entered,A253+1,"")</f>
        <v/>
      </c>
      <c r="B254" s="28" t="str">
        <f t="shared" si="70"/>
        <v/>
      </c>
      <c r="C254" s="29" t="str">
        <f t="shared" si="77"/>
        <v/>
      </c>
      <c r="D254" s="29" t="str">
        <f t="shared" si="78"/>
        <v/>
      </c>
      <c r="E254" s="29" t="str">
        <f t="shared" si="71"/>
        <v/>
      </c>
      <c r="F254" s="29" t="str">
        <f t="shared" si="60"/>
        <v/>
      </c>
      <c r="G254" s="29" t="str">
        <f>IF(Pay_Num&lt;&gt;"",IF('Program 1'!Pay_Num&lt;=$J$2,0,Total_Pay-Int),"")</f>
        <v/>
      </c>
      <c r="H254" s="29" t="str">
        <f t="shared" si="79"/>
        <v/>
      </c>
      <c r="I254" s="29" t="str">
        <f t="shared" si="61"/>
        <v/>
      </c>
      <c r="J254" s="30" t="e">
        <f>IF('Program 1'!Beg_Bal&gt;0,E254*($G$3/($G$3+$G$5)),0)</f>
        <v>#VALUE!</v>
      </c>
      <c r="K254" s="30" t="e">
        <f>IF('Program 1'!Beg_Bal&gt;0,E254*($G$5/($G$5+$G$3)),0)</f>
        <v>#VALUE!</v>
      </c>
      <c r="L254" s="30" t="e">
        <f>IF(C254&lt;0,0,IF($M$5&lt;1,($M$5*'Program 1'!C254),$M$5))</f>
        <v>#VALUE!</v>
      </c>
      <c r="M254" s="26"/>
      <c r="N254" s="26"/>
      <c r="O254" s="38">
        <f t="shared" si="72"/>
        <v>0</v>
      </c>
      <c r="P254" s="26" t="e">
        <f t="shared" si="62"/>
        <v>#VALUE!</v>
      </c>
      <c r="Q254" s="26" t="e">
        <f t="shared" si="63"/>
        <v>#VALUE!</v>
      </c>
      <c r="R254" s="31" t="e">
        <f t="shared" si="73"/>
        <v>#VALUE!</v>
      </c>
      <c r="S254" s="31" t="e">
        <f t="shared" si="74"/>
        <v>#VALUE!</v>
      </c>
      <c r="T254" s="31" t="e">
        <f t="shared" si="75"/>
        <v>#VALUE!</v>
      </c>
      <c r="U254" s="31" t="e">
        <f t="shared" si="76"/>
        <v>#VALUE!</v>
      </c>
      <c r="V254" s="26" t="e">
        <f t="shared" si="64"/>
        <v>#VALUE!</v>
      </c>
      <c r="W254" s="26" t="e">
        <f t="shared" si="65"/>
        <v>#VALUE!</v>
      </c>
      <c r="X254" s="26" t="e">
        <f t="shared" si="66"/>
        <v>#VALUE!</v>
      </c>
      <c r="Y254" s="26" t="e">
        <f t="shared" si="67"/>
        <v>#VALUE!</v>
      </c>
      <c r="Z254" s="26" t="e">
        <f t="shared" si="68"/>
        <v>#VALUE!</v>
      </c>
      <c r="AA254" s="26" t="e">
        <f t="shared" si="69"/>
        <v>#VALUE!</v>
      </c>
      <c r="AB254" s="26" t="e">
        <f>IF(P254&gt;0,IF(SUM($N$16:N254)&gt;0,'Program 1'!Loan_Amount-SUM($N$16:N254),'Program 1'!Loan_Amount),0)</f>
        <v>#VALUE!</v>
      </c>
      <c r="AC254" s="37" t="e">
        <f>AB254*('Step 2 Program Parameters'!$C$3/12)</f>
        <v>#VALUE!</v>
      </c>
      <c r="AD254" s="26"/>
    </row>
    <row r="255" spans="1:30" x14ac:dyDescent="0.2">
      <c r="A255" s="27" t="str">
        <f>IF(Values_Entered,A254+1,"")</f>
        <v/>
      </c>
      <c r="B255" s="28" t="str">
        <f t="shared" si="70"/>
        <v/>
      </c>
      <c r="C255" s="29" t="str">
        <f t="shared" si="77"/>
        <v/>
      </c>
      <c r="D255" s="29" t="str">
        <f t="shared" si="78"/>
        <v/>
      </c>
      <c r="E255" s="29" t="str">
        <f t="shared" si="71"/>
        <v/>
      </c>
      <c r="F255" s="29" t="str">
        <f t="shared" si="60"/>
        <v/>
      </c>
      <c r="G255" s="29" t="str">
        <f>IF(Pay_Num&lt;&gt;"",IF('Program 1'!Pay_Num&lt;=$J$2,0,Total_Pay-Int),"")</f>
        <v/>
      </c>
      <c r="H255" s="29" t="str">
        <f t="shared" si="79"/>
        <v/>
      </c>
      <c r="I255" s="29" t="str">
        <f t="shared" si="61"/>
        <v/>
      </c>
      <c r="J255" s="30" t="e">
        <f>IF('Program 1'!Beg_Bal&gt;0,E255*($G$3/($G$3+$G$5)),0)</f>
        <v>#VALUE!</v>
      </c>
      <c r="K255" s="30" t="e">
        <f>IF('Program 1'!Beg_Bal&gt;0,E255*($G$5/($G$5+$G$3)),0)</f>
        <v>#VALUE!</v>
      </c>
      <c r="L255" s="30" t="e">
        <f>IF(C255&lt;0,0,IF($M$5&lt;1,($M$5*'Program 1'!C255),$M$5))</f>
        <v>#VALUE!</v>
      </c>
      <c r="M255" s="26"/>
      <c r="N255" s="26"/>
      <c r="O255" s="38">
        <f t="shared" si="72"/>
        <v>0</v>
      </c>
      <c r="P255" s="26" t="e">
        <f t="shared" si="62"/>
        <v>#VALUE!</v>
      </c>
      <c r="Q255" s="26" t="e">
        <f t="shared" si="63"/>
        <v>#VALUE!</v>
      </c>
      <c r="R255" s="31" t="e">
        <f t="shared" si="73"/>
        <v>#VALUE!</v>
      </c>
      <c r="S255" s="31" t="e">
        <f t="shared" si="74"/>
        <v>#VALUE!</v>
      </c>
      <c r="T255" s="31" t="e">
        <f t="shared" si="75"/>
        <v>#VALUE!</v>
      </c>
      <c r="U255" s="31" t="e">
        <f t="shared" si="76"/>
        <v>#VALUE!</v>
      </c>
      <c r="V255" s="26" t="e">
        <f t="shared" si="64"/>
        <v>#VALUE!</v>
      </c>
      <c r="W255" s="26" t="e">
        <f t="shared" si="65"/>
        <v>#VALUE!</v>
      </c>
      <c r="X255" s="26" t="e">
        <f t="shared" si="66"/>
        <v>#VALUE!</v>
      </c>
      <c r="Y255" s="26" t="e">
        <f t="shared" si="67"/>
        <v>#VALUE!</v>
      </c>
      <c r="Z255" s="26" t="e">
        <f t="shared" si="68"/>
        <v>#VALUE!</v>
      </c>
      <c r="AA255" s="26" t="e">
        <f t="shared" si="69"/>
        <v>#VALUE!</v>
      </c>
      <c r="AB255" s="26" t="e">
        <f>IF(P255&gt;0,IF(SUM($N$16:N255)&gt;0,'Program 1'!Loan_Amount-SUM($N$16:N255),'Program 1'!Loan_Amount),0)</f>
        <v>#VALUE!</v>
      </c>
      <c r="AC255" s="37" t="e">
        <f>AB255*('Step 2 Program Parameters'!$C$3/12)</f>
        <v>#VALUE!</v>
      </c>
      <c r="AD255" s="26"/>
    </row>
    <row r="256" spans="1:30" x14ac:dyDescent="0.2">
      <c r="A256" s="27" t="str">
        <f>IF(Values_Entered,A255+1,"")</f>
        <v/>
      </c>
      <c r="B256" s="28" t="str">
        <f t="shared" si="70"/>
        <v/>
      </c>
      <c r="C256" s="29" t="str">
        <f t="shared" si="77"/>
        <v/>
      </c>
      <c r="D256" s="29" t="str">
        <f t="shared" si="78"/>
        <v/>
      </c>
      <c r="E256" s="29" t="str">
        <f t="shared" si="71"/>
        <v/>
      </c>
      <c r="F256" s="29" t="str">
        <f t="shared" si="60"/>
        <v/>
      </c>
      <c r="G256" s="29" t="str">
        <f>IF(Pay_Num&lt;&gt;"",IF('Program 1'!Pay_Num&lt;=$J$2,0,Total_Pay-Int),"")</f>
        <v/>
      </c>
      <c r="H256" s="29" t="str">
        <f t="shared" si="79"/>
        <v/>
      </c>
      <c r="I256" s="29" t="str">
        <f t="shared" si="61"/>
        <v/>
      </c>
      <c r="J256" s="30" t="e">
        <f>IF('Program 1'!Beg_Bal&gt;0,E256*($G$3/($G$3+$G$5)),0)</f>
        <v>#VALUE!</v>
      </c>
      <c r="K256" s="30" t="e">
        <f>IF('Program 1'!Beg_Bal&gt;0,E256*($G$5/($G$5+$G$3)),0)</f>
        <v>#VALUE!</v>
      </c>
      <c r="L256" s="30" t="e">
        <f>IF(C256&lt;0,0,IF($M$5&lt;1,($M$5*'Program 1'!C256),$M$5))</f>
        <v>#VALUE!</v>
      </c>
      <c r="M256" s="26"/>
      <c r="N256" s="26"/>
      <c r="O256" s="38">
        <f t="shared" si="72"/>
        <v>0</v>
      </c>
      <c r="P256" s="26" t="e">
        <f t="shared" si="62"/>
        <v>#VALUE!</v>
      </c>
      <c r="Q256" s="26" t="e">
        <f t="shared" si="63"/>
        <v>#VALUE!</v>
      </c>
      <c r="R256" s="31" t="e">
        <f t="shared" si="73"/>
        <v>#VALUE!</v>
      </c>
      <c r="S256" s="31" t="e">
        <f t="shared" si="74"/>
        <v>#VALUE!</v>
      </c>
      <c r="T256" s="31" t="e">
        <f t="shared" si="75"/>
        <v>#VALUE!</v>
      </c>
      <c r="U256" s="31" t="e">
        <f t="shared" si="76"/>
        <v>#VALUE!</v>
      </c>
      <c r="V256" s="26" t="e">
        <f t="shared" si="64"/>
        <v>#VALUE!</v>
      </c>
      <c r="W256" s="26" t="e">
        <f t="shared" si="65"/>
        <v>#VALUE!</v>
      </c>
      <c r="X256" s="26" t="e">
        <f t="shared" si="66"/>
        <v>#VALUE!</v>
      </c>
      <c r="Y256" s="26" t="e">
        <f t="shared" si="67"/>
        <v>#VALUE!</v>
      </c>
      <c r="Z256" s="26" t="e">
        <f t="shared" si="68"/>
        <v>#VALUE!</v>
      </c>
      <c r="AA256" s="26" t="e">
        <f t="shared" si="69"/>
        <v>#VALUE!</v>
      </c>
      <c r="AB256" s="26" t="e">
        <f>IF(P256&gt;0,IF(SUM($N$16:N256)&gt;0,'Program 1'!Loan_Amount-SUM($N$16:N256),'Program 1'!Loan_Amount),0)</f>
        <v>#VALUE!</v>
      </c>
      <c r="AC256" s="37" t="e">
        <f>AB256*('Step 2 Program Parameters'!$C$3/12)</f>
        <v>#VALUE!</v>
      </c>
      <c r="AD256" s="26"/>
    </row>
    <row r="257" spans="1:30" x14ac:dyDescent="0.2">
      <c r="A257" s="27" t="str">
        <f>IF(Values_Entered,A256+1,"")</f>
        <v/>
      </c>
      <c r="B257" s="28" t="str">
        <f t="shared" si="70"/>
        <v/>
      </c>
      <c r="C257" s="29" t="str">
        <f t="shared" si="77"/>
        <v/>
      </c>
      <c r="D257" s="29" t="str">
        <f t="shared" si="78"/>
        <v/>
      </c>
      <c r="E257" s="29" t="str">
        <f t="shared" si="71"/>
        <v/>
      </c>
      <c r="F257" s="29" t="str">
        <f t="shared" si="60"/>
        <v/>
      </c>
      <c r="G257" s="29" t="str">
        <f>IF(Pay_Num&lt;&gt;"",IF('Program 1'!Pay_Num&lt;=$J$2,0,Total_Pay-Int),"")</f>
        <v/>
      </c>
      <c r="H257" s="29" t="str">
        <f t="shared" si="79"/>
        <v/>
      </c>
      <c r="I257" s="29" t="str">
        <f t="shared" si="61"/>
        <v/>
      </c>
      <c r="J257" s="30" t="e">
        <f>IF('Program 1'!Beg_Bal&gt;0,E257*($G$3/($G$3+$G$5)),0)</f>
        <v>#VALUE!</v>
      </c>
      <c r="K257" s="30" t="e">
        <f>IF('Program 1'!Beg_Bal&gt;0,E257*($G$5/($G$5+$G$3)),0)</f>
        <v>#VALUE!</v>
      </c>
      <c r="L257" s="30" t="e">
        <f>IF(C257&lt;0,0,IF($M$5&lt;1,($M$5*'Program 1'!C257),$M$5))</f>
        <v>#VALUE!</v>
      </c>
      <c r="M257" s="26"/>
      <c r="N257" s="26"/>
      <c r="O257" s="38">
        <f t="shared" si="72"/>
        <v>0</v>
      </c>
      <c r="P257" s="26" t="e">
        <f t="shared" si="62"/>
        <v>#VALUE!</v>
      </c>
      <c r="Q257" s="26" t="e">
        <f t="shared" si="63"/>
        <v>#VALUE!</v>
      </c>
      <c r="R257" s="31" t="e">
        <f t="shared" si="73"/>
        <v>#VALUE!</v>
      </c>
      <c r="S257" s="31" t="e">
        <f t="shared" si="74"/>
        <v>#VALUE!</v>
      </c>
      <c r="T257" s="31" t="e">
        <f t="shared" si="75"/>
        <v>#VALUE!</v>
      </c>
      <c r="U257" s="31" t="e">
        <f t="shared" si="76"/>
        <v>#VALUE!</v>
      </c>
      <c r="V257" s="26" t="e">
        <f t="shared" si="64"/>
        <v>#VALUE!</v>
      </c>
      <c r="W257" s="26" t="e">
        <f t="shared" si="65"/>
        <v>#VALUE!</v>
      </c>
      <c r="X257" s="26" t="e">
        <f t="shared" si="66"/>
        <v>#VALUE!</v>
      </c>
      <c r="Y257" s="26" t="e">
        <f t="shared" si="67"/>
        <v>#VALUE!</v>
      </c>
      <c r="Z257" s="26" t="e">
        <f t="shared" si="68"/>
        <v>#VALUE!</v>
      </c>
      <c r="AA257" s="26" t="e">
        <f t="shared" si="69"/>
        <v>#VALUE!</v>
      </c>
      <c r="AB257" s="26" t="e">
        <f>IF(P257&gt;0,IF(SUM($N$16:N257)&gt;0,'Program 1'!Loan_Amount-SUM($N$16:N257),'Program 1'!Loan_Amount),0)</f>
        <v>#VALUE!</v>
      </c>
      <c r="AC257" s="37" t="e">
        <f>AB257*('Step 2 Program Parameters'!$C$3/12)</f>
        <v>#VALUE!</v>
      </c>
      <c r="AD257" s="26"/>
    </row>
    <row r="258" spans="1:30" x14ac:dyDescent="0.2">
      <c r="A258" s="27" t="str">
        <f>IF(Values_Entered,A257+1,"")</f>
        <v/>
      </c>
      <c r="B258" s="28" t="str">
        <f t="shared" si="70"/>
        <v/>
      </c>
      <c r="C258" s="29" t="str">
        <f t="shared" si="77"/>
        <v/>
      </c>
      <c r="D258" s="29" t="str">
        <f t="shared" si="78"/>
        <v/>
      </c>
      <c r="E258" s="29" t="str">
        <f t="shared" si="71"/>
        <v/>
      </c>
      <c r="F258" s="29" t="str">
        <f t="shared" si="60"/>
        <v/>
      </c>
      <c r="G258" s="29" t="str">
        <f>IF(Pay_Num&lt;&gt;"",IF('Program 1'!Pay_Num&lt;=$J$2,0,Total_Pay-Int),"")</f>
        <v/>
      </c>
      <c r="H258" s="29" t="str">
        <f t="shared" si="79"/>
        <v/>
      </c>
      <c r="I258" s="29" t="str">
        <f t="shared" si="61"/>
        <v/>
      </c>
      <c r="J258" s="30" t="e">
        <f>IF('Program 1'!Beg_Bal&gt;0,E258*($G$3/($G$3+$G$5)),0)</f>
        <v>#VALUE!</v>
      </c>
      <c r="K258" s="30" t="e">
        <f>IF('Program 1'!Beg_Bal&gt;0,E258*($G$5/($G$5+$G$3)),0)</f>
        <v>#VALUE!</v>
      </c>
      <c r="L258" s="30" t="e">
        <f>IF(C258&lt;0,0,IF($M$5&lt;1,($M$5*'Program 1'!C258),$M$5))</f>
        <v>#VALUE!</v>
      </c>
      <c r="M258" s="26"/>
      <c r="N258" s="26"/>
      <c r="O258" s="38">
        <f t="shared" si="72"/>
        <v>0</v>
      </c>
      <c r="P258" s="26" t="e">
        <f t="shared" si="62"/>
        <v>#VALUE!</v>
      </c>
      <c r="Q258" s="26" t="e">
        <f t="shared" si="63"/>
        <v>#VALUE!</v>
      </c>
      <c r="R258" s="31" t="e">
        <f t="shared" si="73"/>
        <v>#VALUE!</v>
      </c>
      <c r="S258" s="31" t="e">
        <f t="shared" si="74"/>
        <v>#VALUE!</v>
      </c>
      <c r="T258" s="31" t="e">
        <f t="shared" si="75"/>
        <v>#VALUE!</v>
      </c>
      <c r="U258" s="31" t="e">
        <f t="shared" si="76"/>
        <v>#VALUE!</v>
      </c>
      <c r="V258" s="26" t="e">
        <f t="shared" si="64"/>
        <v>#VALUE!</v>
      </c>
      <c r="W258" s="26" t="e">
        <f t="shared" si="65"/>
        <v>#VALUE!</v>
      </c>
      <c r="X258" s="26" t="e">
        <f t="shared" si="66"/>
        <v>#VALUE!</v>
      </c>
      <c r="Y258" s="26" t="e">
        <f t="shared" si="67"/>
        <v>#VALUE!</v>
      </c>
      <c r="Z258" s="26" t="e">
        <f t="shared" si="68"/>
        <v>#VALUE!</v>
      </c>
      <c r="AA258" s="26" t="e">
        <f t="shared" si="69"/>
        <v>#VALUE!</v>
      </c>
      <c r="AB258" s="26" t="e">
        <f>IF(P258&gt;0,IF(SUM($N$16:N258)&gt;0,'Program 1'!Loan_Amount-SUM($N$16:N258),'Program 1'!Loan_Amount),0)</f>
        <v>#VALUE!</v>
      </c>
      <c r="AC258" s="37" t="e">
        <f>AB258*('Step 2 Program Parameters'!$C$3/12)</f>
        <v>#VALUE!</v>
      </c>
      <c r="AD258" s="26"/>
    </row>
    <row r="259" spans="1:30" x14ac:dyDescent="0.2">
      <c r="A259" s="27" t="str">
        <f>IF(Values_Entered,A258+1,"")</f>
        <v/>
      </c>
      <c r="B259" s="28" t="str">
        <f t="shared" si="70"/>
        <v/>
      </c>
      <c r="C259" s="29" t="str">
        <f t="shared" si="77"/>
        <v/>
      </c>
      <c r="D259" s="29" t="str">
        <f t="shared" si="78"/>
        <v/>
      </c>
      <c r="E259" s="29" t="str">
        <f t="shared" si="71"/>
        <v/>
      </c>
      <c r="F259" s="29" t="str">
        <f t="shared" si="60"/>
        <v/>
      </c>
      <c r="G259" s="29" t="str">
        <f>IF(Pay_Num&lt;&gt;"",IF('Program 1'!Pay_Num&lt;=$J$2,0,Total_Pay-Int),"")</f>
        <v/>
      </c>
      <c r="H259" s="29" t="str">
        <f t="shared" si="79"/>
        <v/>
      </c>
      <c r="I259" s="29" t="str">
        <f t="shared" si="61"/>
        <v/>
      </c>
      <c r="J259" s="30" t="e">
        <f>IF('Program 1'!Beg_Bal&gt;0,E259*($G$3/($G$3+$G$5)),0)</f>
        <v>#VALUE!</v>
      </c>
      <c r="K259" s="30" t="e">
        <f>IF('Program 1'!Beg_Bal&gt;0,E259*($G$5/($G$5+$G$3)),0)</f>
        <v>#VALUE!</v>
      </c>
      <c r="L259" s="30" t="e">
        <f>IF(C259&lt;0,0,IF($M$5&lt;1,($M$5*'Program 1'!C259),$M$5))</f>
        <v>#VALUE!</v>
      </c>
      <c r="M259" s="26"/>
      <c r="N259" s="26"/>
      <c r="O259" s="38">
        <f t="shared" si="72"/>
        <v>0</v>
      </c>
      <c r="P259" s="26" t="e">
        <f t="shared" si="62"/>
        <v>#VALUE!</v>
      </c>
      <c r="Q259" s="26" t="e">
        <f t="shared" si="63"/>
        <v>#VALUE!</v>
      </c>
      <c r="R259" s="31" t="e">
        <f t="shared" si="73"/>
        <v>#VALUE!</v>
      </c>
      <c r="S259" s="31" t="e">
        <f t="shared" si="74"/>
        <v>#VALUE!</v>
      </c>
      <c r="T259" s="31" t="e">
        <f t="shared" si="75"/>
        <v>#VALUE!</v>
      </c>
      <c r="U259" s="31" t="e">
        <f t="shared" si="76"/>
        <v>#VALUE!</v>
      </c>
      <c r="V259" s="26" t="e">
        <f t="shared" si="64"/>
        <v>#VALUE!</v>
      </c>
      <c r="W259" s="26" t="e">
        <f t="shared" si="65"/>
        <v>#VALUE!</v>
      </c>
      <c r="X259" s="26" t="e">
        <f t="shared" si="66"/>
        <v>#VALUE!</v>
      </c>
      <c r="Y259" s="26" t="e">
        <f t="shared" si="67"/>
        <v>#VALUE!</v>
      </c>
      <c r="Z259" s="26" t="e">
        <f t="shared" si="68"/>
        <v>#VALUE!</v>
      </c>
      <c r="AA259" s="26" t="e">
        <f t="shared" si="69"/>
        <v>#VALUE!</v>
      </c>
      <c r="AB259" s="26" t="e">
        <f>IF(P259&gt;0,IF(SUM($N$16:N259)&gt;0,'Program 1'!Loan_Amount-SUM($N$16:N259),'Program 1'!Loan_Amount),0)</f>
        <v>#VALUE!</v>
      </c>
      <c r="AC259" s="37" t="e">
        <f>AB259*('Step 2 Program Parameters'!$C$3/12)</f>
        <v>#VALUE!</v>
      </c>
      <c r="AD259" s="26"/>
    </row>
    <row r="260" spans="1:30" x14ac:dyDescent="0.2">
      <c r="A260" s="27" t="str">
        <f>IF(Values_Entered,A259+1,"")</f>
        <v/>
      </c>
      <c r="B260" s="28" t="str">
        <f t="shared" si="70"/>
        <v/>
      </c>
      <c r="C260" s="29" t="str">
        <f t="shared" si="77"/>
        <v/>
      </c>
      <c r="D260" s="29" t="str">
        <f t="shared" si="78"/>
        <v/>
      </c>
      <c r="E260" s="29" t="str">
        <f t="shared" si="71"/>
        <v/>
      </c>
      <c r="F260" s="29" t="str">
        <f t="shared" si="60"/>
        <v/>
      </c>
      <c r="G260" s="29" t="str">
        <f>IF(Pay_Num&lt;&gt;"",IF('Program 1'!Pay_Num&lt;=$J$2,0,Total_Pay-Int),"")</f>
        <v/>
      </c>
      <c r="H260" s="29" t="str">
        <f t="shared" si="79"/>
        <v/>
      </c>
      <c r="I260" s="29" t="str">
        <f t="shared" si="61"/>
        <v/>
      </c>
      <c r="J260" s="30" t="e">
        <f>IF('Program 1'!Beg_Bal&gt;0,E260*($G$3/($G$3+$G$5)),0)</f>
        <v>#VALUE!</v>
      </c>
      <c r="K260" s="30" t="e">
        <f>IF('Program 1'!Beg_Bal&gt;0,E260*($G$5/($G$5+$G$3)),0)</f>
        <v>#VALUE!</v>
      </c>
      <c r="L260" s="30" t="e">
        <f>IF(C260&lt;0,0,IF($M$5&lt;1,($M$5*'Program 1'!C260),$M$5))</f>
        <v>#VALUE!</v>
      </c>
      <c r="M260" s="26"/>
      <c r="N260" s="26"/>
      <c r="O260" s="38">
        <f t="shared" si="72"/>
        <v>0</v>
      </c>
      <c r="P260" s="26" t="e">
        <f t="shared" si="62"/>
        <v>#VALUE!</v>
      </c>
      <c r="Q260" s="26" t="e">
        <f t="shared" si="63"/>
        <v>#VALUE!</v>
      </c>
      <c r="R260" s="31" t="e">
        <f t="shared" si="73"/>
        <v>#VALUE!</v>
      </c>
      <c r="S260" s="31" t="e">
        <f t="shared" si="74"/>
        <v>#VALUE!</v>
      </c>
      <c r="T260" s="31" t="e">
        <f t="shared" si="75"/>
        <v>#VALUE!</v>
      </c>
      <c r="U260" s="31" t="e">
        <f t="shared" si="76"/>
        <v>#VALUE!</v>
      </c>
      <c r="V260" s="26" t="e">
        <f t="shared" si="64"/>
        <v>#VALUE!</v>
      </c>
      <c r="W260" s="26" t="e">
        <f t="shared" si="65"/>
        <v>#VALUE!</v>
      </c>
      <c r="X260" s="26" t="e">
        <f t="shared" si="66"/>
        <v>#VALUE!</v>
      </c>
      <c r="Y260" s="26" t="e">
        <f t="shared" si="67"/>
        <v>#VALUE!</v>
      </c>
      <c r="Z260" s="26" t="e">
        <f t="shared" si="68"/>
        <v>#VALUE!</v>
      </c>
      <c r="AA260" s="26" t="e">
        <f t="shared" si="69"/>
        <v>#VALUE!</v>
      </c>
      <c r="AB260" s="26" t="e">
        <f>IF(P260&gt;0,IF(SUM($N$16:N260)&gt;0,'Program 1'!Loan_Amount-SUM($N$16:N260),'Program 1'!Loan_Amount),0)</f>
        <v>#VALUE!</v>
      </c>
      <c r="AC260" s="37" t="e">
        <f>AB260*('Step 2 Program Parameters'!$C$3/12)</f>
        <v>#VALUE!</v>
      </c>
      <c r="AD260" s="26"/>
    </row>
    <row r="261" spans="1:30" x14ac:dyDescent="0.2">
      <c r="A261" s="27" t="str">
        <f>IF(Values_Entered,A260+1,"")</f>
        <v/>
      </c>
      <c r="B261" s="28" t="str">
        <f t="shared" si="70"/>
        <v/>
      </c>
      <c r="C261" s="29" t="str">
        <f t="shared" si="77"/>
        <v/>
      </c>
      <c r="D261" s="29" t="str">
        <f t="shared" si="78"/>
        <v/>
      </c>
      <c r="E261" s="29" t="str">
        <f t="shared" si="71"/>
        <v/>
      </c>
      <c r="F261" s="29" t="str">
        <f t="shared" si="60"/>
        <v/>
      </c>
      <c r="G261" s="29" t="str">
        <f>IF(Pay_Num&lt;&gt;"",IF('Program 1'!Pay_Num&lt;=$J$2,0,Total_Pay-Int),"")</f>
        <v/>
      </c>
      <c r="H261" s="29" t="str">
        <f t="shared" si="79"/>
        <v/>
      </c>
      <c r="I261" s="29" t="str">
        <f t="shared" si="61"/>
        <v/>
      </c>
      <c r="J261" s="30" t="e">
        <f>IF('Program 1'!Beg_Bal&gt;0,E261*($G$3/($G$3+$G$5)),0)</f>
        <v>#VALUE!</v>
      </c>
      <c r="K261" s="30" t="e">
        <f>IF('Program 1'!Beg_Bal&gt;0,E261*($G$5/($G$5+$G$3)),0)</f>
        <v>#VALUE!</v>
      </c>
      <c r="L261" s="30" t="e">
        <f>IF(C261&lt;0,0,IF($M$5&lt;1,($M$5*'Program 1'!C261),$M$5))</f>
        <v>#VALUE!</v>
      </c>
      <c r="M261" s="26"/>
      <c r="N261" s="26"/>
      <c r="O261" s="38">
        <f t="shared" si="72"/>
        <v>0</v>
      </c>
      <c r="P261" s="26" t="e">
        <f t="shared" si="62"/>
        <v>#VALUE!</v>
      </c>
      <c r="Q261" s="26" t="e">
        <f t="shared" si="63"/>
        <v>#VALUE!</v>
      </c>
      <c r="R261" s="31" t="e">
        <f t="shared" si="73"/>
        <v>#VALUE!</v>
      </c>
      <c r="S261" s="31" t="e">
        <f t="shared" si="74"/>
        <v>#VALUE!</v>
      </c>
      <c r="T261" s="31" t="e">
        <f t="shared" si="75"/>
        <v>#VALUE!</v>
      </c>
      <c r="U261" s="31" t="e">
        <f t="shared" si="76"/>
        <v>#VALUE!</v>
      </c>
      <c r="V261" s="26" t="e">
        <f t="shared" si="64"/>
        <v>#VALUE!</v>
      </c>
      <c r="W261" s="26" t="e">
        <f t="shared" si="65"/>
        <v>#VALUE!</v>
      </c>
      <c r="X261" s="26" t="e">
        <f t="shared" si="66"/>
        <v>#VALUE!</v>
      </c>
      <c r="Y261" s="26" t="e">
        <f t="shared" si="67"/>
        <v>#VALUE!</v>
      </c>
      <c r="Z261" s="26" t="e">
        <f t="shared" si="68"/>
        <v>#VALUE!</v>
      </c>
      <c r="AA261" s="26" t="e">
        <f t="shared" si="69"/>
        <v>#VALUE!</v>
      </c>
      <c r="AB261" s="26" t="e">
        <f>IF(P261&gt;0,IF(SUM($N$16:N261)&gt;0,'Program 1'!Loan_Amount-SUM($N$16:N261),'Program 1'!Loan_Amount),0)</f>
        <v>#VALUE!</v>
      </c>
      <c r="AC261" s="37" t="e">
        <f>AB261*('Step 2 Program Parameters'!$C$3/12)</f>
        <v>#VALUE!</v>
      </c>
      <c r="AD261" s="26"/>
    </row>
    <row r="262" spans="1:30" x14ac:dyDescent="0.2">
      <c r="A262" s="27" t="str">
        <f>IF(Values_Entered,A261+1,"")</f>
        <v/>
      </c>
      <c r="B262" s="28" t="str">
        <f t="shared" si="70"/>
        <v/>
      </c>
      <c r="C262" s="29" t="str">
        <f t="shared" si="77"/>
        <v/>
      </c>
      <c r="D262" s="29" t="str">
        <f t="shared" si="78"/>
        <v/>
      </c>
      <c r="E262" s="29" t="str">
        <f t="shared" si="71"/>
        <v/>
      </c>
      <c r="F262" s="29" t="str">
        <f t="shared" si="60"/>
        <v/>
      </c>
      <c r="G262" s="29" t="str">
        <f>IF(Pay_Num&lt;&gt;"",IF('Program 1'!Pay_Num&lt;=$J$2,0,Total_Pay-Int),"")</f>
        <v/>
      </c>
      <c r="H262" s="29" t="str">
        <f t="shared" si="79"/>
        <v/>
      </c>
      <c r="I262" s="29" t="str">
        <f t="shared" si="61"/>
        <v/>
      </c>
      <c r="J262" s="30" t="e">
        <f>IF('Program 1'!Beg_Bal&gt;0,E262*($G$3/($G$3+$G$5)),0)</f>
        <v>#VALUE!</v>
      </c>
      <c r="K262" s="30" t="e">
        <f>IF('Program 1'!Beg_Bal&gt;0,E262*($G$5/($G$5+$G$3)),0)</f>
        <v>#VALUE!</v>
      </c>
      <c r="L262" s="30" t="e">
        <f>IF(C262&lt;0,0,IF($M$5&lt;1,($M$5*'Program 1'!C262),$M$5))</f>
        <v>#VALUE!</v>
      </c>
      <c r="M262" s="26"/>
      <c r="N262" s="26"/>
      <c r="O262" s="38">
        <f t="shared" si="72"/>
        <v>0</v>
      </c>
      <c r="P262" s="26" t="e">
        <f t="shared" si="62"/>
        <v>#VALUE!</v>
      </c>
      <c r="Q262" s="26" t="e">
        <f t="shared" si="63"/>
        <v>#VALUE!</v>
      </c>
      <c r="R262" s="31" t="e">
        <f t="shared" si="73"/>
        <v>#VALUE!</v>
      </c>
      <c r="S262" s="31" t="e">
        <f t="shared" si="74"/>
        <v>#VALUE!</v>
      </c>
      <c r="T262" s="31" t="e">
        <f t="shared" si="75"/>
        <v>#VALUE!</v>
      </c>
      <c r="U262" s="31" t="e">
        <f t="shared" si="76"/>
        <v>#VALUE!</v>
      </c>
      <c r="V262" s="26" t="e">
        <f t="shared" si="64"/>
        <v>#VALUE!</v>
      </c>
      <c r="W262" s="26" t="e">
        <f t="shared" si="65"/>
        <v>#VALUE!</v>
      </c>
      <c r="X262" s="26" t="e">
        <f t="shared" si="66"/>
        <v>#VALUE!</v>
      </c>
      <c r="Y262" s="26" t="e">
        <f t="shared" si="67"/>
        <v>#VALUE!</v>
      </c>
      <c r="Z262" s="26" t="e">
        <f t="shared" si="68"/>
        <v>#VALUE!</v>
      </c>
      <c r="AA262" s="26" t="e">
        <f t="shared" si="69"/>
        <v>#VALUE!</v>
      </c>
      <c r="AB262" s="26" t="e">
        <f>IF(P262&gt;0,IF(SUM($N$16:N262)&gt;0,'Program 1'!Loan_Amount-SUM($N$16:N262),'Program 1'!Loan_Amount),0)</f>
        <v>#VALUE!</v>
      </c>
      <c r="AC262" s="37" t="e">
        <f>AB262*('Step 2 Program Parameters'!$C$3/12)</f>
        <v>#VALUE!</v>
      </c>
      <c r="AD262" s="26"/>
    </row>
    <row r="263" spans="1:30" x14ac:dyDescent="0.2">
      <c r="A263" s="27" t="str">
        <f>IF(Values_Entered,A262+1,"")</f>
        <v/>
      </c>
      <c r="B263" s="28" t="str">
        <f t="shared" si="70"/>
        <v/>
      </c>
      <c r="C263" s="29" t="str">
        <f t="shared" si="77"/>
        <v/>
      </c>
      <c r="D263" s="29" t="str">
        <f t="shared" si="78"/>
        <v/>
      </c>
      <c r="E263" s="29" t="str">
        <f t="shared" si="71"/>
        <v/>
      </c>
      <c r="F263" s="29" t="str">
        <f t="shared" si="60"/>
        <v/>
      </c>
      <c r="G263" s="29" t="str">
        <f>IF(Pay_Num&lt;&gt;"",IF('Program 1'!Pay_Num&lt;=$J$2,0,Total_Pay-Int),"")</f>
        <v/>
      </c>
      <c r="H263" s="29" t="str">
        <f t="shared" si="79"/>
        <v/>
      </c>
      <c r="I263" s="29" t="str">
        <f t="shared" si="61"/>
        <v/>
      </c>
      <c r="J263" s="30" t="e">
        <f>IF('Program 1'!Beg_Bal&gt;0,E263*($G$3/($G$3+$G$5)),0)</f>
        <v>#VALUE!</v>
      </c>
      <c r="K263" s="30" t="e">
        <f>IF('Program 1'!Beg_Bal&gt;0,E263*($G$5/($G$5+$G$3)),0)</f>
        <v>#VALUE!</v>
      </c>
      <c r="L263" s="30" t="e">
        <f>IF(C263&lt;0,0,IF($M$5&lt;1,($M$5*'Program 1'!C263),$M$5))</f>
        <v>#VALUE!</v>
      </c>
      <c r="M263" s="26"/>
      <c r="N263" s="26"/>
      <c r="O263" s="38">
        <f t="shared" si="72"/>
        <v>0</v>
      </c>
      <c r="P263" s="26" t="e">
        <f t="shared" si="62"/>
        <v>#VALUE!</v>
      </c>
      <c r="Q263" s="26" t="e">
        <f t="shared" si="63"/>
        <v>#VALUE!</v>
      </c>
      <c r="R263" s="31" t="e">
        <f t="shared" si="73"/>
        <v>#VALUE!</v>
      </c>
      <c r="S263" s="31" t="e">
        <f t="shared" si="74"/>
        <v>#VALUE!</v>
      </c>
      <c r="T263" s="31" t="e">
        <f t="shared" si="75"/>
        <v>#VALUE!</v>
      </c>
      <c r="U263" s="31" t="e">
        <f t="shared" si="76"/>
        <v>#VALUE!</v>
      </c>
      <c r="V263" s="26" t="e">
        <f t="shared" si="64"/>
        <v>#VALUE!</v>
      </c>
      <c r="W263" s="26" t="e">
        <f t="shared" si="65"/>
        <v>#VALUE!</v>
      </c>
      <c r="X263" s="26" t="e">
        <f t="shared" si="66"/>
        <v>#VALUE!</v>
      </c>
      <c r="Y263" s="26" t="e">
        <f t="shared" si="67"/>
        <v>#VALUE!</v>
      </c>
      <c r="Z263" s="26" t="e">
        <f t="shared" si="68"/>
        <v>#VALUE!</v>
      </c>
      <c r="AA263" s="26" t="e">
        <f t="shared" si="69"/>
        <v>#VALUE!</v>
      </c>
      <c r="AB263" s="26" t="e">
        <f>IF(P263&gt;0,IF(SUM($N$16:N263)&gt;0,'Program 1'!Loan_Amount-SUM($N$16:N263),'Program 1'!Loan_Amount),0)</f>
        <v>#VALUE!</v>
      </c>
      <c r="AC263" s="37" t="e">
        <f>AB263*('Step 2 Program Parameters'!$C$3/12)</f>
        <v>#VALUE!</v>
      </c>
      <c r="AD263" s="26"/>
    </row>
    <row r="264" spans="1:30" x14ac:dyDescent="0.2">
      <c r="A264" s="27" t="str">
        <f>IF(Values_Entered,A263+1,"")</f>
        <v/>
      </c>
      <c r="B264" s="28" t="str">
        <f t="shared" si="70"/>
        <v/>
      </c>
      <c r="C264" s="29" t="str">
        <f t="shared" si="77"/>
        <v/>
      </c>
      <c r="D264" s="29" t="str">
        <f t="shared" si="78"/>
        <v/>
      </c>
      <c r="E264" s="29" t="str">
        <f t="shared" si="71"/>
        <v/>
      </c>
      <c r="F264" s="29" t="str">
        <f t="shared" si="60"/>
        <v/>
      </c>
      <c r="G264" s="29" t="str">
        <f>IF(Pay_Num&lt;&gt;"",IF('Program 1'!Pay_Num&lt;=$J$2,0,Total_Pay-Int),"")</f>
        <v/>
      </c>
      <c r="H264" s="29" t="str">
        <f t="shared" si="79"/>
        <v/>
      </c>
      <c r="I264" s="29" t="str">
        <f t="shared" si="61"/>
        <v/>
      </c>
      <c r="J264" s="30" t="e">
        <f>IF('Program 1'!Beg_Bal&gt;0,E264*($G$3/($G$3+$G$5)),0)</f>
        <v>#VALUE!</v>
      </c>
      <c r="K264" s="30" t="e">
        <f>IF('Program 1'!Beg_Bal&gt;0,E264*($G$5/($G$5+$G$3)),0)</f>
        <v>#VALUE!</v>
      </c>
      <c r="L264" s="30" t="e">
        <f>IF(C264&lt;0,0,IF($M$5&lt;1,($M$5*'Program 1'!C264),$M$5))</f>
        <v>#VALUE!</v>
      </c>
      <c r="M264" s="26"/>
      <c r="N264" s="26"/>
      <c r="O264" s="38">
        <f t="shared" si="72"/>
        <v>0</v>
      </c>
      <c r="P264" s="26" t="e">
        <f t="shared" si="62"/>
        <v>#VALUE!</v>
      </c>
      <c r="Q264" s="26" t="e">
        <f t="shared" si="63"/>
        <v>#VALUE!</v>
      </c>
      <c r="R264" s="31" t="e">
        <f t="shared" si="73"/>
        <v>#VALUE!</v>
      </c>
      <c r="S264" s="31" t="e">
        <f t="shared" si="74"/>
        <v>#VALUE!</v>
      </c>
      <c r="T264" s="31" t="e">
        <f t="shared" si="75"/>
        <v>#VALUE!</v>
      </c>
      <c r="U264" s="31" t="e">
        <f t="shared" si="76"/>
        <v>#VALUE!</v>
      </c>
      <c r="V264" s="26" t="e">
        <f t="shared" si="64"/>
        <v>#VALUE!</v>
      </c>
      <c r="W264" s="26" t="e">
        <f t="shared" si="65"/>
        <v>#VALUE!</v>
      </c>
      <c r="X264" s="26" t="e">
        <f t="shared" si="66"/>
        <v>#VALUE!</v>
      </c>
      <c r="Y264" s="26" t="e">
        <f t="shared" si="67"/>
        <v>#VALUE!</v>
      </c>
      <c r="Z264" s="26" t="e">
        <f t="shared" si="68"/>
        <v>#VALUE!</v>
      </c>
      <c r="AA264" s="26" t="e">
        <f t="shared" si="69"/>
        <v>#VALUE!</v>
      </c>
      <c r="AB264" s="26" t="e">
        <f>IF(P264&gt;0,IF(SUM($N$16:N264)&gt;0,'Program 1'!Loan_Amount-SUM($N$16:N264),'Program 1'!Loan_Amount),0)</f>
        <v>#VALUE!</v>
      </c>
      <c r="AC264" s="37" t="e">
        <f>AB264*('Step 2 Program Parameters'!$C$3/12)</f>
        <v>#VALUE!</v>
      </c>
      <c r="AD264" s="26"/>
    </row>
    <row r="265" spans="1:30" x14ac:dyDescent="0.2">
      <c r="A265" s="27" t="str">
        <f>IF(Values_Entered,A264+1,"")</f>
        <v/>
      </c>
      <c r="B265" s="28" t="str">
        <f t="shared" si="70"/>
        <v/>
      </c>
      <c r="C265" s="29" t="str">
        <f t="shared" si="77"/>
        <v/>
      </c>
      <c r="D265" s="29" t="str">
        <f t="shared" si="78"/>
        <v/>
      </c>
      <c r="E265" s="29" t="str">
        <f t="shared" si="71"/>
        <v/>
      </c>
      <c r="F265" s="29" t="str">
        <f t="shared" si="60"/>
        <v/>
      </c>
      <c r="G265" s="29" t="str">
        <f>IF(Pay_Num&lt;&gt;"",IF('Program 1'!Pay_Num&lt;=$J$2,0,Total_Pay-Int),"")</f>
        <v/>
      </c>
      <c r="H265" s="29" t="str">
        <f t="shared" si="79"/>
        <v/>
      </c>
      <c r="I265" s="29" t="str">
        <f t="shared" si="61"/>
        <v/>
      </c>
      <c r="J265" s="30" t="e">
        <f>IF('Program 1'!Beg_Bal&gt;0,E265*($G$3/($G$3+$G$5)),0)</f>
        <v>#VALUE!</v>
      </c>
      <c r="K265" s="30" t="e">
        <f>IF('Program 1'!Beg_Bal&gt;0,E265*($G$5/($G$5+$G$3)),0)</f>
        <v>#VALUE!</v>
      </c>
      <c r="L265" s="30" t="e">
        <f>IF(C265&lt;0,0,IF($M$5&lt;1,($M$5*'Program 1'!C265),$M$5))</f>
        <v>#VALUE!</v>
      </c>
      <c r="M265" s="26"/>
      <c r="N265" s="26"/>
      <c r="O265" s="38">
        <f t="shared" si="72"/>
        <v>0</v>
      </c>
      <c r="P265" s="26" t="e">
        <f t="shared" si="62"/>
        <v>#VALUE!</v>
      </c>
      <c r="Q265" s="26" t="e">
        <f t="shared" si="63"/>
        <v>#VALUE!</v>
      </c>
      <c r="R265" s="31" t="e">
        <f t="shared" si="73"/>
        <v>#VALUE!</v>
      </c>
      <c r="S265" s="31" t="e">
        <f t="shared" si="74"/>
        <v>#VALUE!</v>
      </c>
      <c r="T265" s="31" t="e">
        <f t="shared" si="75"/>
        <v>#VALUE!</v>
      </c>
      <c r="U265" s="31" t="e">
        <f t="shared" si="76"/>
        <v>#VALUE!</v>
      </c>
      <c r="V265" s="26" t="e">
        <f t="shared" si="64"/>
        <v>#VALUE!</v>
      </c>
      <c r="W265" s="26" t="e">
        <f t="shared" si="65"/>
        <v>#VALUE!</v>
      </c>
      <c r="X265" s="26" t="e">
        <f t="shared" si="66"/>
        <v>#VALUE!</v>
      </c>
      <c r="Y265" s="26" t="e">
        <f t="shared" si="67"/>
        <v>#VALUE!</v>
      </c>
      <c r="Z265" s="26" t="e">
        <f t="shared" si="68"/>
        <v>#VALUE!</v>
      </c>
      <c r="AA265" s="26" t="e">
        <f t="shared" si="69"/>
        <v>#VALUE!</v>
      </c>
      <c r="AB265" s="26" t="e">
        <f>IF(P265&gt;0,IF(SUM($N$16:N265)&gt;0,'Program 1'!Loan_Amount-SUM($N$16:N265),'Program 1'!Loan_Amount),0)</f>
        <v>#VALUE!</v>
      </c>
      <c r="AC265" s="37" t="e">
        <f>AB265*('Step 2 Program Parameters'!$C$3/12)</f>
        <v>#VALUE!</v>
      </c>
      <c r="AD265" s="26"/>
    </row>
    <row r="266" spans="1:30" x14ac:dyDescent="0.2">
      <c r="A266" s="27" t="str">
        <f>IF(Values_Entered,A265+1,"")</f>
        <v/>
      </c>
      <c r="B266" s="28" t="str">
        <f t="shared" si="70"/>
        <v/>
      </c>
      <c r="C266" s="29" t="str">
        <f t="shared" si="77"/>
        <v/>
      </c>
      <c r="D266" s="29" t="str">
        <f t="shared" si="78"/>
        <v/>
      </c>
      <c r="E266" s="29" t="str">
        <f t="shared" si="71"/>
        <v/>
      </c>
      <c r="F266" s="29" t="str">
        <f t="shared" si="60"/>
        <v/>
      </c>
      <c r="G266" s="29" t="str">
        <f>IF(Pay_Num&lt;&gt;"",IF('Program 1'!Pay_Num&lt;=$J$2,0,Total_Pay-Int),"")</f>
        <v/>
      </c>
      <c r="H266" s="29" t="str">
        <f t="shared" si="79"/>
        <v/>
      </c>
      <c r="I266" s="29" t="str">
        <f t="shared" si="61"/>
        <v/>
      </c>
      <c r="J266" s="30" t="e">
        <f>IF('Program 1'!Beg_Bal&gt;0,E266*($G$3/($G$3+$G$5)),0)</f>
        <v>#VALUE!</v>
      </c>
      <c r="K266" s="30" t="e">
        <f>IF('Program 1'!Beg_Bal&gt;0,E266*($G$5/($G$5+$G$3)),0)</f>
        <v>#VALUE!</v>
      </c>
      <c r="L266" s="30" t="e">
        <f>IF(C266&lt;0,0,IF($M$5&lt;1,($M$5*'Program 1'!C266),$M$5))</f>
        <v>#VALUE!</v>
      </c>
      <c r="M266" s="26"/>
      <c r="N266" s="26"/>
      <c r="O266" s="38">
        <f t="shared" si="72"/>
        <v>0</v>
      </c>
      <c r="P266" s="26" t="e">
        <f t="shared" si="62"/>
        <v>#VALUE!</v>
      </c>
      <c r="Q266" s="26" t="e">
        <f t="shared" si="63"/>
        <v>#VALUE!</v>
      </c>
      <c r="R266" s="31" t="e">
        <f t="shared" si="73"/>
        <v>#VALUE!</v>
      </c>
      <c r="S266" s="31" t="e">
        <f t="shared" si="74"/>
        <v>#VALUE!</v>
      </c>
      <c r="T266" s="31" t="e">
        <f t="shared" si="75"/>
        <v>#VALUE!</v>
      </c>
      <c r="U266" s="31" t="e">
        <f t="shared" si="76"/>
        <v>#VALUE!</v>
      </c>
      <c r="V266" s="26" t="e">
        <f t="shared" si="64"/>
        <v>#VALUE!</v>
      </c>
      <c r="W266" s="26" t="e">
        <f t="shared" si="65"/>
        <v>#VALUE!</v>
      </c>
      <c r="X266" s="26" t="e">
        <f t="shared" si="66"/>
        <v>#VALUE!</v>
      </c>
      <c r="Y266" s="26" t="e">
        <f t="shared" si="67"/>
        <v>#VALUE!</v>
      </c>
      <c r="Z266" s="26" t="e">
        <f t="shared" si="68"/>
        <v>#VALUE!</v>
      </c>
      <c r="AA266" s="26" t="e">
        <f t="shared" si="69"/>
        <v>#VALUE!</v>
      </c>
      <c r="AB266" s="26" t="e">
        <f>IF(P266&gt;0,IF(SUM($N$16:N266)&gt;0,'Program 1'!Loan_Amount-SUM($N$16:N266),'Program 1'!Loan_Amount),0)</f>
        <v>#VALUE!</v>
      </c>
      <c r="AC266" s="37" t="e">
        <f>AB266*('Step 2 Program Parameters'!$C$3/12)</f>
        <v>#VALUE!</v>
      </c>
      <c r="AD266" s="26"/>
    </row>
    <row r="267" spans="1:30" x14ac:dyDescent="0.2">
      <c r="A267" s="27" t="str">
        <f>IF(Values_Entered,A266+1,"")</f>
        <v/>
      </c>
      <c r="B267" s="28" t="str">
        <f t="shared" si="70"/>
        <v/>
      </c>
      <c r="C267" s="29" t="str">
        <f t="shared" si="77"/>
        <v/>
      </c>
      <c r="D267" s="29" t="str">
        <f t="shared" si="78"/>
        <v/>
      </c>
      <c r="E267" s="29" t="str">
        <f t="shared" si="71"/>
        <v/>
      </c>
      <c r="F267" s="29" t="str">
        <f t="shared" si="60"/>
        <v/>
      </c>
      <c r="G267" s="29" t="str">
        <f>IF(Pay_Num&lt;&gt;"",IF('Program 1'!Pay_Num&lt;=$J$2,0,Total_Pay-Int),"")</f>
        <v/>
      </c>
      <c r="H267" s="29" t="str">
        <f t="shared" si="79"/>
        <v/>
      </c>
      <c r="I267" s="29" t="str">
        <f t="shared" si="61"/>
        <v/>
      </c>
      <c r="J267" s="30" t="e">
        <f>IF('Program 1'!Beg_Bal&gt;0,E267*($G$3/($G$3+$G$5)),0)</f>
        <v>#VALUE!</v>
      </c>
      <c r="K267" s="30" t="e">
        <f>IF('Program 1'!Beg_Bal&gt;0,E267*($G$5/($G$5+$G$3)),0)</f>
        <v>#VALUE!</v>
      </c>
      <c r="L267" s="30" t="e">
        <f>IF(C267&lt;0,0,IF($M$5&lt;1,($M$5*'Program 1'!C267),$M$5))</f>
        <v>#VALUE!</v>
      </c>
      <c r="M267" s="26"/>
      <c r="N267" s="26"/>
      <c r="O267" s="38">
        <f t="shared" si="72"/>
        <v>0</v>
      </c>
      <c r="P267" s="26" t="e">
        <f t="shared" si="62"/>
        <v>#VALUE!</v>
      </c>
      <c r="Q267" s="26" t="e">
        <f t="shared" si="63"/>
        <v>#VALUE!</v>
      </c>
      <c r="R267" s="31" t="e">
        <f t="shared" si="73"/>
        <v>#VALUE!</v>
      </c>
      <c r="S267" s="31" t="e">
        <f t="shared" si="74"/>
        <v>#VALUE!</v>
      </c>
      <c r="T267" s="31" t="e">
        <f t="shared" si="75"/>
        <v>#VALUE!</v>
      </c>
      <c r="U267" s="31" t="e">
        <f t="shared" si="76"/>
        <v>#VALUE!</v>
      </c>
      <c r="V267" s="26" t="e">
        <f t="shared" si="64"/>
        <v>#VALUE!</v>
      </c>
      <c r="W267" s="26" t="e">
        <f t="shared" si="65"/>
        <v>#VALUE!</v>
      </c>
      <c r="X267" s="26" t="e">
        <f t="shared" si="66"/>
        <v>#VALUE!</v>
      </c>
      <c r="Y267" s="26" t="e">
        <f t="shared" si="67"/>
        <v>#VALUE!</v>
      </c>
      <c r="Z267" s="26" t="e">
        <f t="shared" si="68"/>
        <v>#VALUE!</v>
      </c>
      <c r="AA267" s="26" t="e">
        <f t="shared" si="69"/>
        <v>#VALUE!</v>
      </c>
      <c r="AB267" s="26" t="e">
        <f>IF(P267&gt;0,IF(SUM($N$16:N267)&gt;0,'Program 1'!Loan_Amount-SUM($N$16:N267),'Program 1'!Loan_Amount),0)</f>
        <v>#VALUE!</v>
      </c>
      <c r="AC267" s="37" t="e">
        <f>AB267*('Step 2 Program Parameters'!$C$3/12)</f>
        <v>#VALUE!</v>
      </c>
      <c r="AD267" s="26"/>
    </row>
    <row r="268" spans="1:30" x14ac:dyDescent="0.2">
      <c r="A268" s="27" t="str">
        <f>IF(Values_Entered,A267+1,"")</f>
        <v/>
      </c>
      <c r="B268" s="28" t="str">
        <f t="shared" si="70"/>
        <v/>
      </c>
      <c r="C268" s="29" t="str">
        <f t="shared" si="77"/>
        <v/>
      </c>
      <c r="D268" s="29" t="str">
        <f t="shared" si="78"/>
        <v/>
      </c>
      <c r="E268" s="29" t="str">
        <f t="shared" si="71"/>
        <v/>
      </c>
      <c r="F268" s="29" t="str">
        <f t="shared" si="60"/>
        <v/>
      </c>
      <c r="G268" s="29" t="str">
        <f>IF(Pay_Num&lt;&gt;"",IF('Program 1'!Pay_Num&lt;=$J$2,0,Total_Pay-Int),"")</f>
        <v/>
      </c>
      <c r="H268" s="29" t="str">
        <f t="shared" si="79"/>
        <v/>
      </c>
      <c r="I268" s="29" t="str">
        <f t="shared" si="61"/>
        <v/>
      </c>
      <c r="J268" s="30" t="e">
        <f>IF('Program 1'!Beg_Bal&gt;0,E268*($G$3/($G$3+$G$5)),0)</f>
        <v>#VALUE!</v>
      </c>
      <c r="K268" s="30" t="e">
        <f>IF('Program 1'!Beg_Bal&gt;0,E268*($G$5/($G$5+$G$3)),0)</f>
        <v>#VALUE!</v>
      </c>
      <c r="L268" s="30" t="e">
        <f>IF(C268&lt;0,0,IF($M$5&lt;1,($M$5*'Program 1'!C268),$M$5))</f>
        <v>#VALUE!</v>
      </c>
      <c r="M268" s="26"/>
      <c r="N268" s="26"/>
      <c r="O268" s="38">
        <f t="shared" si="72"/>
        <v>0</v>
      </c>
      <c r="P268" s="26" t="e">
        <f t="shared" si="62"/>
        <v>#VALUE!</v>
      </c>
      <c r="Q268" s="26" t="e">
        <f t="shared" si="63"/>
        <v>#VALUE!</v>
      </c>
      <c r="R268" s="31" t="e">
        <f t="shared" si="73"/>
        <v>#VALUE!</v>
      </c>
      <c r="S268" s="31" t="e">
        <f t="shared" si="74"/>
        <v>#VALUE!</v>
      </c>
      <c r="T268" s="31" t="e">
        <f t="shared" si="75"/>
        <v>#VALUE!</v>
      </c>
      <c r="U268" s="31" t="e">
        <f t="shared" si="76"/>
        <v>#VALUE!</v>
      </c>
      <c r="V268" s="26" t="e">
        <f t="shared" si="64"/>
        <v>#VALUE!</v>
      </c>
      <c r="W268" s="26" t="e">
        <f t="shared" si="65"/>
        <v>#VALUE!</v>
      </c>
      <c r="X268" s="26" t="e">
        <f t="shared" si="66"/>
        <v>#VALUE!</v>
      </c>
      <c r="Y268" s="26" t="e">
        <f t="shared" si="67"/>
        <v>#VALUE!</v>
      </c>
      <c r="Z268" s="26" t="e">
        <f t="shared" si="68"/>
        <v>#VALUE!</v>
      </c>
      <c r="AA268" s="26" t="e">
        <f t="shared" si="69"/>
        <v>#VALUE!</v>
      </c>
      <c r="AB268" s="26" t="e">
        <f>IF(P268&gt;0,IF(SUM($N$16:N268)&gt;0,'Program 1'!Loan_Amount-SUM($N$16:N268),'Program 1'!Loan_Amount),0)</f>
        <v>#VALUE!</v>
      </c>
      <c r="AC268" s="37" t="e">
        <f>AB268*('Step 2 Program Parameters'!$C$3/12)</f>
        <v>#VALUE!</v>
      </c>
      <c r="AD268" s="26"/>
    </row>
    <row r="269" spans="1:30" x14ac:dyDescent="0.2">
      <c r="A269" s="27" t="str">
        <f>IF(Values_Entered,A268+1,"")</f>
        <v/>
      </c>
      <c r="B269" s="28" t="str">
        <f t="shared" si="70"/>
        <v/>
      </c>
      <c r="C269" s="29" t="str">
        <f t="shared" si="77"/>
        <v/>
      </c>
      <c r="D269" s="29" t="str">
        <f t="shared" si="78"/>
        <v/>
      </c>
      <c r="E269" s="29" t="str">
        <f t="shared" si="71"/>
        <v/>
      </c>
      <c r="F269" s="29" t="str">
        <f t="shared" si="60"/>
        <v/>
      </c>
      <c r="G269" s="29" t="str">
        <f>IF(Pay_Num&lt;&gt;"",IF('Program 1'!Pay_Num&lt;=$J$2,0,Total_Pay-Int),"")</f>
        <v/>
      </c>
      <c r="H269" s="29" t="str">
        <f t="shared" si="79"/>
        <v/>
      </c>
      <c r="I269" s="29" t="str">
        <f t="shared" si="61"/>
        <v/>
      </c>
      <c r="J269" s="30" t="e">
        <f>IF('Program 1'!Beg_Bal&gt;0,E269*($G$3/($G$3+$G$5)),0)</f>
        <v>#VALUE!</v>
      </c>
      <c r="K269" s="30" t="e">
        <f>IF('Program 1'!Beg_Bal&gt;0,E269*($G$5/($G$5+$G$3)),0)</f>
        <v>#VALUE!</v>
      </c>
      <c r="L269" s="30" t="e">
        <f>IF(C269&lt;0,0,IF($M$5&lt;1,($M$5*'Program 1'!C269),$M$5))</f>
        <v>#VALUE!</v>
      </c>
      <c r="M269" s="26"/>
      <c r="N269" s="26"/>
      <c r="O269" s="38">
        <f t="shared" si="72"/>
        <v>0</v>
      </c>
      <c r="P269" s="26" t="e">
        <f t="shared" si="62"/>
        <v>#VALUE!</v>
      </c>
      <c r="Q269" s="26" t="e">
        <f t="shared" si="63"/>
        <v>#VALUE!</v>
      </c>
      <c r="R269" s="31" t="e">
        <f t="shared" si="73"/>
        <v>#VALUE!</v>
      </c>
      <c r="S269" s="31" t="e">
        <f t="shared" si="74"/>
        <v>#VALUE!</v>
      </c>
      <c r="T269" s="31" t="e">
        <f t="shared" si="75"/>
        <v>#VALUE!</v>
      </c>
      <c r="U269" s="31" t="e">
        <f t="shared" si="76"/>
        <v>#VALUE!</v>
      </c>
      <c r="V269" s="26" t="e">
        <f t="shared" si="64"/>
        <v>#VALUE!</v>
      </c>
      <c r="W269" s="26" t="e">
        <f t="shared" si="65"/>
        <v>#VALUE!</v>
      </c>
      <c r="X269" s="26" t="e">
        <f t="shared" si="66"/>
        <v>#VALUE!</v>
      </c>
      <c r="Y269" s="26" t="e">
        <f t="shared" si="67"/>
        <v>#VALUE!</v>
      </c>
      <c r="Z269" s="26" t="e">
        <f t="shared" si="68"/>
        <v>#VALUE!</v>
      </c>
      <c r="AA269" s="26" t="e">
        <f t="shared" si="69"/>
        <v>#VALUE!</v>
      </c>
      <c r="AB269" s="26" t="e">
        <f>IF(P269&gt;0,IF(SUM($N$16:N269)&gt;0,'Program 1'!Loan_Amount-SUM($N$16:N269),'Program 1'!Loan_Amount),0)</f>
        <v>#VALUE!</v>
      </c>
      <c r="AC269" s="37" t="e">
        <f>AB269*('Step 2 Program Parameters'!$C$3/12)</f>
        <v>#VALUE!</v>
      </c>
      <c r="AD269" s="26"/>
    </row>
    <row r="270" spans="1:30" x14ac:dyDescent="0.2">
      <c r="A270" s="27" t="str">
        <f>IF(Values_Entered,A269+1,"")</f>
        <v/>
      </c>
      <c r="B270" s="28" t="str">
        <f t="shared" si="70"/>
        <v/>
      </c>
      <c r="C270" s="29" t="str">
        <f t="shared" si="77"/>
        <v/>
      </c>
      <c r="D270" s="29" t="str">
        <f t="shared" si="78"/>
        <v/>
      </c>
      <c r="E270" s="29" t="str">
        <f t="shared" si="71"/>
        <v/>
      </c>
      <c r="F270" s="29" t="str">
        <f t="shared" si="60"/>
        <v/>
      </c>
      <c r="G270" s="29" t="str">
        <f>IF(Pay_Num&lt;&gt;"",IF('Program 1'!Pay_Num&lt;=$J$2,0,Total_Pay-Int),"")</f>
        <v/>
      </c>
      <c r="H270" s="29" t="str">
        <f t="shared" si="79"/>
        <v/>
      </c>
      <c r="I270" s="29" t="str">
        <f t="shared" si="61"/>
        <v/>
      </c>
      <c r="J270" s="30" t="e">
        <f>IF('Program 1'!Beg_Bal&gt;0,E270*($G$3/($G$3+$G$5)),0)</f>
        <v>#VALUE!</v>
      </c>
      <c r="K270" s="30" t="e">
        <f>IF('Program 1'!Beg_Bal&gt;0,E270*($G$5/($G$5+$G$3)),0)</f>
        <v>#VALUE!</v>
      </c>
      <c r="L270" s="30" t="e">
        <f>IF(C270&lt;0,0,IF($M$5&lt;1,($M$5*'Program 1'!C270),$M$5))</f>
        <v>#VALUE!</v>
      </c>
      <c r="M270" s="26"/>
      <c r="N270" s="26"/>
      <c r="O270" s="38">
        <f t="shared" si="72"/>
        <v>0</v>
      </c>
      <c r="P270" s="26" t="e">
        <f t="shared" si="62"/>
        <v>#VALUE!</v>
      </c>
      <c r="Q270" s="26" t="e">
        <f t="shared" si="63"/>
        <v>#VALUE!</v>
      </c>
      <c r="R270" s="31" t="e">
        <f t="shared" si="73"/>
        <v>#VALUE!</v>
      </c>
      <c r="S270" s="31" t="e">
        <f t="shared" si="74"/>
        <v>#VALUE!</v>
      </c>
      <c r="T270" s="31" t="e">
        <f t="shared" si="75"/>
        <v>#VALUE!</v>
      </c>
      <c r="U270" s="31" t="e">
        <f t="shared" si="76"/>
        <v>#VALUE!</v>
      </c>
      <c r="V270" s="26" t="e">
        <f t="shared" si="64"/>
        <v>#VALUE!</v>
      </c>
      <c r="W270" s="26" t="e">
        <f t="shared" si="65"/>
        <v>#VALUE!</v>
      </c>
      <c r="X270" s="26" t="e">
        <f t="shared" si="66"/>
        <v>#VALUE!</v>
      </c>
      <c r="Y270" s="26" t="e">
        <f t="shared" si="67"/>
        <v>#VALUE!</v>
      </c>
      <c r="Z270" s="26" t="e">
        <f t="shared" si="68"/>
        <v>#VALUE!</v>
      </c>
      <c r="AA270" s="26" t="e">
        <f t="shared" si="69"/>
        <v>#VALUE!</v>
      </c>
      <c r="AB270" s="26" t="e">
        <f>IF(P270&gt;0,IF(SUM($N$16:N270)&gt;0,'Program 1'!Loan_Amount-SUM($N$16:N270),'Program 1'!Loan_Amount),0)</f>
        <v>#VALUE!</v>
      </c>
      <c r="AC270" s="37" t="e">
        <f>AB270*('Step 2 Program Parameters'!$C$3/12)</f>
        <v>#VALUE!</v>
      </c>
      <c r="AD270" s="26"/>
    </row>
    <row r="271" spans="1:30" x14ac:dyDescent="0.2">
      <c r="A271" s="27" t="str">
        <f>IF(Values_Entered,A270+1,"")</f>
        <v/>
      </c>
      <c r="B271" s="28" t="str">
        <f t="shared" si="70"/>
        <v/>
      </c>
      <c r="C271" s="29" t="str">
        <f t="shared" si="77"/>
        <v/>
      </c>
      <c r="D271" s="29" t="str">
        <f t="shared" si="78"/>
        <v/>
      </c>
      <c r="E271" s="29" t="str">
        <f t="shared" si="71"/>
        <v/>
      </c>
      <c r="F271" s="29" t="str">
        <f t="shared" si="60"/>
        <v/>
      </c>
      <c r="G271" s="29" t="str">
        <f>IF(Pay_Num&lt;&gt;"",IF('Program 1'!Pay_Num&lt;=$J$2,0,Total_Pay-Int),"")</f>
        <v/>
      </c>
      <c r="H271" s="29" t="str">
        <f t="shared" si="79"/>
        <v/>
      </c>
      <c r="I271" s="29" t="str">
        <f t="shared" si="61"/>
        <v/>
      </c>
      <c r="J271" s="30" t="e">
        <f>IF('Program 1'!Beg_Bal&gt;0,E271*($G$3/($G$3+$G$5)),0)</f>
        <v>#VALUE!</v>
      </c>
      <c r="K271" s="30" t="e">
        <f>IF('Program 1'!Beg_Bal&gt;0,E271*($G$5/($G$5+$G$3)),0)</f>
        <v>#VALUE!</v>
      </c>
      <c r="L271" s="30" t="e">
        <f>IF(C271&lt;0,0,IF($M$5&lt;1,($M$5*'Program 1'!C271),$M$5))</f>
        <v>#VALUE!</v>
      </c>
      <c r="M271" s="26"/>
      <c r="N271" s="26"/>
      <c r="O271" s="38">
        <f t="shared" si="72"/>
        <v>0</v>
      </c>
      <c r="P271" s="26" t="e">
        <f t="shared" si="62"/>
        <v>#VALUE!</v>
      </c>
      <c r="Q271" s="26" t="e">
        <f t="shared" si="63"/>
        <v>#VALUE!</v>
      </c>
      <c r="R271" s="31" t="e">
        <f t="shared" si="73"/>
        <v>#VALUE!</v>
      </c>
      <c r="S271" s="31" t="e">
        <f t="shared" si="74"/>
        <v>#VALUE!</v>
      </c>
      <c r="T271" s="31" t="e">
        <f t="shared" si="75"/>
        <v>#VALUE!</v>
      </c>
      <c r="U271" s="31" t="e">
        <f t="shared" si="76"/>
        <v>#VALUE!</v>
      </c>
      <c r="V271" s="26" t="e">
        <f t="shared" si="64"/>
        <v>#VALUE!</v>
      </c>
      <c r="W271" s="26" t="e">
        <f t="shared" si="65"/>
        <v>#VALUE!</v>
      </c>
      <c r="X271" s="26" t="e">
        <f t="shared" si="66"/>
        <v>#VALUE!</v>
      </c>
      <c r="Y271" s="26" t="e">
        <f t="shared" si="67"/>
        <v>#VALUE!</v>
      </c>
      <c r="Z271" s="26" t="e">
        <f t="shared" si="68"/>
        <v>#VALUE!</v>
      </c>
      <c r="AA271" s="26" t="e">
        <f t="shared" si="69"/>
        <v>#VALUE!</v>
      </c>
      <c r="AB271" s="26" t="e">
        <f>IF(P271&gt;0,IF(SUM($N$16:N271)&gt;0,'Program 1'!Loan_Amount-SUM($N$16:N271),'Program 1'!Loan_Amount),0)</f>
        <v>#VALUE!</v>
      </c>
      <c r="AC271" s="37" t="e">
        <f>AB271*('Step 2 Program Parameters'!$C$3/12)</f>
        <v>#VALUE!</v>
      </c>
      <c r="AD271" s="26"/>
    </row>
    <row r="272" spans="1:30" x14ac:dyDescent="0.2">
      <c r="A272" s="27" t="str">
        <f>IF(Values_Entered,A271+1,"")</f>
        <v/>
      </c>
      <c r="B272" s="28" t="str">
        <f t="shared" si="70"/>
        <v/>
      </c>
      <c r="C272" s="29" t="str">
        <f t="shared" si="77"/>
        <v/>
      </c>
      <c r="D272" s="29" t="str">
        <f t="shared" si="78"/>
        <v/>
      </c>
      <c r="E272" s="29" t="str">
        <f t="shared" si="71"/>
        <v/>
      </c>
      <c r="F272" s="29" t="str">
        <f t="shared" ref="F272:F335" si="80">IF(Pay_Num&lt;&gt;"",IF(Sched_Pay&gt;Beg_Bal,Beg_Bal+Int,Sched_Pay+Extra_Pay),"")</f>
        <v/>
      </c>
      <c r="G272" s="29" t="str">
        <f>IF(Pay_Num&lt;&gt;"",IF('Program 1'!Pay_Num&lt;=$J$2,0,Total_Pay-Int),"")</f>
        <v/>
      </c>
      <c r="H272" s="29" t="str">
        <f t="shared" si="79"/>
        <v/>
      </c>
      <c r="I272" s="29" t="str">
        <f t="shared" ref="I272:I335" si="81">IF(Pay_Num&lt;&gt;"",IF(Sched_Pay&lt;Beg_Bal,Beg_Bal-Princ,0),"")</f>
        <v/>
      </c>
      <c r="J272" s="30" t="e">
        <f>IF('Program 1'!Beg_Bal&gt;0,E272*($G$3/($G$3+$G$5)),0)</f>
        <v>#VALUE!</v>
      </c>
      <c r="K272" s="30" t="e">
        <f>IF('Program 1'!Beg_Bal&gt;0,E272*($G$5/($G$5+$G$3)),0)</f>
        <v>#VALUE!</v>
      </c>
      <c r="L272" s="30" t="e">
        <f>IF(C272&lt;0,0,IF($M$5&lt;1,($M$5*'Program 1'!C272),$M$5))</f>
        <v>#VALUE!</v>
      </c>
      <c r="M272" s="26"/>
      <c r="N272" s="26"/>
      <c r="O272" s="38">
        <f t="shared" si="72"/>
        <v>0</v>
      </c>
      <c r="P272" s="26" t="e">
        <f t="shared" ref="P272:P335" si="82">C272*(1-O272)</f>
        <v>#VALUE!</v>
      </c>
      <c r="Q272" s="26" t="e">
        <f t="shared" ref="Q272:Q335" si="83">C272*O272</f>
        <v>#VALUE!</v>
      </c>
      <c r="R272" s="31" t="e">
        <f t="shared" si="73"/>
        <v>#VALUE!</v>
      </c>
      <c r="S272" s="31" t="e">
        <f t="shared" si="74"/>
        <v>#VALUE!</v>
      </c>
      <c r="T272" s="31" t="e">
        <f t="shared" si="75"/>
        <v>#VALUE!</v>
      </c>
      <c r="U272" s="31" t="e">
        <f t="shared" si="76"/>
        <v>#VALUE!</v>
      </c>
      <c r="V272" s="26" t="e">
        <f t="shared" ref="V272:V335" si="84">G272*(1-O272)</f>
        <v>#VALUE!</v>
      </c>
      <c r="W272" s="26" t="e">
        <f t="shared" ref="W272:W335" si="85">G272*O272</f>
        <v>#VALUE!</v>
      </c>
      <c r="X272" s="26" t="e">
        <f t="shared" ref="X272:X335" si="86">H272*(1-O272)</f>
        <v>#VALUE!</v>
      </c>
      <c r="Y272" s="26" t="e">
        <f t="shared" ref="Y272:Y335" si="87">H272*O272</f>
        <v>#VALUE!</v>
      </c>
      <c r="Z272" s="26" t="e">
        <f t="shared" ref="Z272:Z335" si="88">I272*(1-O272)</f>
        <v>#VALUE!</v>
      </c>
      <c r="AA272" s="26" t="e">
        <f t="shared" ref="AA272:AA335" si="89">I272*O272</f>
        <v>#VALUE!</v>
      </c>
      <c r="AB272" s="26" t="e">
        <f>IF(P272&gt;0,IF(SUM($N$16:N272)&gt;0,'Program 1'!Loan_Amount-SUM($N$16:N272),'Program 1'!Loan_Amount),0)</f>
        <v>#VALUE!</v>
      </c>
      <c r="AC272" s="37" t="e">
        <f>AB272*('Step 2 Program Parameters'!$C$3/12)</f>
        <v>#VALUE!</v>
      </c>
      <c r="AD272" s="26"/>
    </row>
    <row r="273" spans="1:30" x14ac:dyDescent="0.2">
      <c r="A273" s="27" t="str">
        <f>IF(Values_Entered,A272+1,"")</f>
        <v/>
      </c>
      <c r="B273" s="28" t="str">
        <f t="shared" ref="B273:B336" si="90">IF(Pay_Num&lt;&gt;"",DATE(YEAR(B272),MONTH(B272)+1,DAY(B272)),"")</f>
        <v/>
      </c>
      <c r="C273" s="29" t="str">
        <f t="shared" si="77"/>
        <v/>
      </c>
      <c r="D273" s="29" t="str">
        <f t="shared" si="78"/>
        <v/>
      </c>
      <c r="E273" s="29" t="str">
        <f t="shared" ref="E273:E336" si="91">IF(Pay_Num&lt;&gt;"",Scheduled_Extra_Payments,"")</f>
        <v/>
      </c>
      <c r="F273" s="29" t="str">
        <f t="shared" si="80"/>
        <v/>
      </c>
      <c r="G273" s="29" t="str">
        <f>IF(Pay_Num&lt;&gt;"",IF('Program 1'!Pay_Num&lt;=$J$2,0,Total_Pay-Int),"")</f>
        <v/>
      </c>
      <c r="H273" s="29" t="str">
        <f t="shared" si="79"/>
        <v/>
      </c>
      <c r="I273" s="29" t="str">
        <f t="shared" si="81"/>
        <v/>
      </c>
      <c r="J273" s="30" t="e">
        <f>IF('Program 1'!Beg_Bal&gt;0,E273*($G$3/($G$3+$G$5)),0)</f>
        <v>#VALUE!</v>
      </c>
      <c r="K273" s="30" t="e">
        <f>IF('Program 1'!Beg_Bal&gt;0,E273*($G$5/($G$5+$G$3)),0)</f>
        <v>#VALUE!</v>
      </c>
      <c r="L273" s="30" t="e">
        <f>IF(C273&lt;0,0,IF($M$5&lt;1,($M$5*'Program 1'!C273),$M$5))</f>
        <v>#VALUE!</v>
      </c>
      <c r="M273" s="26"/>
      <c r="N273" s="26"/>
      <c r="O273" s="38">
        <f t="shared" ref="O273:O336" si="92">$M$10</f>
        <v>0</v>
      </c>
      <c r="P273" s="26" t="e">
        <f t="shared" si="82"/>
        <v>#VALUE!</v>
      </c>
      <c r="Q273" s="26" t="e">
        <f t="shared" si="83"/>
        <v>#VALUE!</v>
      </c>
      <c r="R273" s="31" t="e">
        <f t="shared" ref="R273:R336" si="93">J273*(1-O273)</f>
        <v>#VALUE!</v>
      </c>
      <c r="S273" s="31" t="e">
        <f t="shared" ref="S273:S336" si="94">J273*O273</f>
        <v>#VALUE!</v>
      </c>
      <c r="T273" s="31" t="e">
        <f t="shared" ref="T273:T336" si="95">K273*(1-O273)</f>
        <v>#VALUE!</v>
      </c>
      <c r="U273" s="31" t="e">
        <f t="shared" ref="U273:U336" si="96">K273*O273</f>
        <v>#VALUE!</v>
      </c>
      <c r="V273" s="26" t="e">
        <f t="shared" si="84"/>
        <v>#VALUE!</v>
      </c>
      <c r="W273" s="26" t="e">
        <f t="shared" si="85"/>
        <v>#VALUE!</v>
      </c>
      <c r="X273" s="26" t="e">
        <f t="shared" si="86"/>
        <v>#VALUE!</v>
      </c>
      <c r="Y273" s="26" t="e">
        <f t="shared" si="87"/>
        <v>#VALUE!</v>
      </c>
      <c r="Z273" s="26" t="e">
        <f t="shared" si="88"/>
        <v>#VALUE!</v>
      </c>
      <c r="AA273" s="26" t="e">
        <f t="shared" si="89"/>
        <v>#VALUE!</v>
      </c>
      <c r="AB273" s="26" t="e">
        <f>IF(P273&gt;0,IF(SUM($N$16:N273)&gt;0,'Program 1'!Loan_Amount-SUM($N$16:N273),'Program 1'!Loan_Amount),0)</f>
        <v>#VALUE!</v>
      </c>
      <c r="AC273" s="37" t="e">
        <f>AB273*('Step 2 Program Parameters'!$C$3/12)</f>
        <v>#VALUE!</v>
      </c>
      <c r="AD273" s="26"/>
    </row>
    <row r="274" spans="1:30" x14ac:dyDescent="0.2">
      <c r="A274" s="27" t="str">
        <f>IF(Values_Entered,A273+1,"")</f>
        <v/>
      </c>
      <c r="B274" s="28" t="str">
        <f t="shared" si="90"/>
        <v/>
      </c>
      <c r="C274" s="29" t="str">
        <f t="shared" ref="C274:C318" si="97">IF(Pay_Num&lt;&gt;"",I273,"")</f>
        <v/>
      </c>
      <c r="D274" s="29" t="str">
        <f t="shared" ref="D274:D337" si="98">IF(Pay_Num&lt;&gt;"",Scheduled_Monthly_Payment,"")</f>
        <v/>
      </c>
      <c r="E274" s="29" t="str">
        <f t="shared" si="91"/>
        <v/>
      </c>
      <c r="F274" s="29" t="str">
        <f t="shared" si="80"/>
        <v/>
      </c>
      <c r="G274" s="29" t="str">
        <f>IF(Pay_Num&lt;&gt;"",IF('Program 1'!Pay_Num&lt;=$J$2,0,Total_Pay-Int),"")</f>
        <v/>
      </c>
      <c r="H274" s="29" t="str">
        <f t="shared" ref="H274:H337" si="99">IF(Pay_Num&lt;&gt;"",Beg_Bal*Interest_Rate/12,"")</f>
        <v/>
      </c>
      <c r="I274" s="29" t="str">
        <f t="shared" si="81"/>
        <v/>
      </c>
      <c r="J274" s="30" t="e">
        <f>IF('Program 1'!Beg_Bal&gt;0,E274*($G$3/($G$3+$G$5)),0)</f>
        <v>#VALUE!</v>
      </c>
      <c r="K274" s="30" t="e">
        <f>IF('Program 1'!Beg_Bal&gt;0,E274*($G$5/($G$5+$G$3)),0)</f>
        <v>#VALUE!</v>
      </c>
      <c r="L274" s="30" t="e">
        <f>IF(C274&lt;0,0,IF($M$5&lt;1,($M$5*'Program 1'!C274),$M$5))</f>
        <v>#VALUE!</v>
      </c>
      <c r="M274" s="26"/>
      <c r="N274" s="26"/>
      <c r="O274" s="38">
        <f t="shared" si="92"/>
        <v>0</v>
      </c>
      <c r="P274" s="26" t="e">
        <f t="shared" si="82"/>
        <v>#VALUE!</v>
      </c>
      <c r="Q274" s="26" t="e">
        <f t="shared" si="83"/>
        <v>#VALUE!</v>
      </c>
      <c r="R274" s="31" t="e">
        <f t="shared" si="93"/>
        <v>#VALUE!</v>
      </c>
      <c r="S274" s="31" t="e">
        <f t="shared" si="94"/>
        <v>#VALUE!</v>
      </c>
      <c r="T274" s="31" t="e">
        <f t="shared" si="95"/>
        <v>#VALUE!</v>
      </c>
      <c r="U274" s="31" t="e">
        <f t="shared" si="96"/>
        <v>#VALUE!</v>
      </c>
      <c r="V274" s="26" t="e">
        <f t="shared" si="84"/>
        <v>#VALUE!</v>
      </c>
      <c r="W274" s="26" t="e">
        <f t="shared" si="85"/>
        <v>#VALUE!</v>
      </c>
      <c r="X274" s="26" t="e">
        <f t="shared" si="86"/>
        <v>#VALUE!</v>
      </c>
      <c r="Y274" s="26" t="e">
        <f t="shared" si="87"/>
        <v>#VALUE!</v>
      </c>
      <c r="Z274" s="26" t="e">
        <f t="shared" si="88"/>
        <v>#VALUE!</v>
      </c>
      <c r="AA274" s="26" t="e">
        <f t="shared" si="89"/>
        <v>#VALUE!</v>
      </c>
      <c r="AB274" s="26" t="e">
        <f>IF(P274&gt;0,IF(SUM($N$16:N274)&gt;0,'Program 1'!Loan_Amount-SUM($N$16:N274),'Program 1'!Loan_Amount),0)</f>
        <v>#VALUE!</v>
      </c>
      <c r="AC274" s="37" t="e">
        <f>AB274*('Step 2 Program Parameters'!$C$3/12)</f>
        <v>#VALUE!</v>
      </c>
      <c r="AD274" s="26"/>
    </row>
    <row r="275" spans="1:30" x14ac:dyDescent="0.2">
      <c r="A275" s="27" t="str">
        <f>IF(Values_Entered,A274+1,"")</f>
        <v/>
      </c>
      <c r="B275" s="28" t="str">
        <f t="shared" si="90"/>
        <v/>
      </c>
      <c r="C275" s="29" t="str">
        <f t="shared" si="97"/>
        <v/>
      </c>
      <c r="D275" s="29" t="str">
        <f t="shared" si="98"/>
        <v/>
      </c>
      <c r="E275" s="29" t="str">
        <f t="shared" si="91"/>
        <v/>
      </c>
      <c r="F275" s="29" t="str">
        <f t="shared" si="80"/>
        <v/>
      </c>
      <c r="G275" s="29" t="str">
        <f>IF(Pay_Num&lt;&gt;"",IF('Program 1'!Pay_Num&lt;=$J$2,0,Total_Pay-Int),"")</f>
        <v/>
      </c>
      <c r="H275" s="29" t="str">
        <f t="shared" si="99"/>
        <v/>
      </c>
      <c r="I275" s="29" t="str">
        <f t="shared" si="81"/>
        <v/>
      </c>
      <c r="J275" s="30" t="e">
        <f>IF('Program 1'!Beg_Bal&gt;0,E275*($G$3/($G$3+$G$5)),0)</f>
        <v>#VALUE!</v>
      </c>
      <c r="K275" s="30" t="e">
        <f>IF('Program 1'!Beg_Bal&gt;0,E275*($G$5/($G$5+$G$3)),0)</f>
        <v>#VALUE!</v>
      </c>
      <c r="L275" s="30" t="e">
        <f>IF(C275&lt;0,0,IF($M$5&lt;1,($M$5*'Program 1'!C275),$M$5))</f>
        <v>#VALUE!</v>
      </c>
      <c r="M275" s="26"/>
      <c r="N275" s="26"/>
      <c r="O275" s="38">
        <f t="shared" si="92"/>
        <v>0</v>
      </c>
      <c r="P275" s="26" t="e">
        <f t="shared" si="82"/>
        <v>#VALUE!</v>
      </c>
      <c r="Q275" s="26" t="e">
        <f t="shared" si="83"/>
        <v>#VALUE!</v>
      </c>
      <c r="R275" s="31" t="e">
        <f t="shared" si="93"/>
        <v>#VALUE!</v>
      </c>
      <c r="S275" s="31" t="e">
        <f t="shared" si="94"/>
        <v>#VALUE!</v>
      </c>
      <c r="T275" s="31" t="e">
        <f t="shared" si="95"/>
        <v>#VALUE!</v>
      </c>
      <c r="U275" s="31" t="e">
        <f t="shared" si="96"/>
        <v>#VALUE!</v>
      </c>
      <c r="V275" s="26" t="e">
        <f t="shared" si="84"/>
        <v>#VALUE!</v>
      </c>
      <c r="W275" s="26" t="e">
        <f t="shared" si="85"/>
        <v>#VALUE!</v>
      </c>
      <c r="X275" s="26" t="e">
        <f t="shared" si="86"/>
        <v>#VALUE!</v>
      </c>
      <c r="Y275" s="26" t="e">
        <f t="shared" si="87"/>
        <v>#VALUE!</v>
      </c>
      <c r="Z275" s="26" t="e">
        <f t="shared" si="88"/>
        <v>#VALUE!</v>
      </c>
      <c r="AA275" s="26" t="e">
        <f t="shared" si="89"/>
        <v>#VALUE!</v>
      </c>
      <c r="AB275" s="26" t="e">
        <f>IF(P275&gt;0,IF(SUM($N$16:N275)&gt;0,'Program 1'!Loan_Amount-SUM($N$16:N275),'Program 1'!Loan_Amount),0)</f>
        <v>#VALUE!</v>
      </c>
      <c r="AC275" s="37" t="e">
        <f>AB275*('Step 2 Program Parameters'!$C$3/12)</f>
        <v>#VALUE!</v>
      </c>
      <c r="AD275" s="26"/>
    </row>
    <row r="276" spans="1:30" x14ac:dyDescent="0.2">
      <c r="A276" s="27" t="str">
        <f>IF(Values_Entered,A275+1,"")</f>
        <v/>
      </c>
      <c r="B276" s="28" t="str">
        <f t="shared" si="90"/>
        <v/>
      </c>
      <c r="C276" s="29" t="str">
        <f t="shared" si="97"/>
        <v/>
      </c>
      <c r="D276" s="29" t="str">
        <f t="shared" si="98"/>
        <v/>
      </c>
      <c r="E276" s="29" t="str">
        <f t="shared" si="91"/>
        <v/>
      </c>
      <c r="F276" s="29" t="str">
        <f t="shared" si="80"/>
        <v/>
      </c>
      <c r="G276" s="29" t="str">
        <f>IF(Pay_Num&lt;&gt;"",IF('Program 1'!Pay_Num&lt;=$J$2,0,Total_Pay-Int),"")</f>
        <v/>
      </c>
      <c r="H276" s="29" t="str">
        <f t="shared" si="99"/>
        <v/>
      </c>
      <c r="I276" s="29" t="str">
        <f t="shared" si="81"/>
        <v/>
      </c>
      <c r="J276" s="30" t="e">
        <f>IF('Program 1'!Beg_Bal&gt;0,E276*($G$3/($G$3+$G$5)),0)</f>
        <v>#VALUE!</v>
      </c>
      <c r="K276" s="30" t="e">
        <f>IF('Program 1'!Beg_Bal&gt;0,E276*($G$5/($G$5+$G$3)),0)</f>
        <v>#VALUE!</v>
      </c>
      <c r="L276" s="30" t="e">
        <f>IF(C276&lt;0,0,IF($M$5&lt;1,($M$5*'Program 1'!C276),$M$5))</f>
        <v>#VALUE!</v>
      </c>
      <c r="M276" s="26"/>
      <c r="N276" s="26"/>
      <c r="O276" s="38">
        <f t="shared" si="92"/>
        <v>0</v>
      </c>
      <c r="P276" s="26" t="e">
        <f t="shared" si="82"/>
        <v>#VALUE!</v>
      </c>
      <c r="Q276" s="26" t="e">
        <f t="shared" si="83"/>
        <v>#VALUE!</v>
      </c>
      <c r="R276" s="31" t="e">
        <f t="shared" si="93"/>
        <v>#VALUE!</v>
      </c>
      <c r="S276" s="31" t="e">
        <f t="shared" si="94"/>
        <v>#VALUE!</v>
      </c>
      <c r="T276" s="31" t="e">
        <f t="shared" si="95"/>
        <v>#VALUE!</v>
      </c>
      <c r="U276" s="31" t="e">
        <f t="shared" si="96"/>
        <v>#VALUE!</v>
      </c>
      <c r="V276" s="26" t="e">
        <f t="shared" si="84"/>
        <v>#VALUE!</v>
      </c>
      <c r="W276" s="26" t="e">
        <f t="shared" si="85"/>
        <v>#VALUE!</v>
      </c>
      <c r="X276" s="26" t="e">
        <f t="shared" si="86"/>
        <v>#VALUE!</v>
      </c>
      <c r="Y276" s="26" t="e">
        <f t="shared" si="87"/>
        <v>#VALUE!</v>
      </c>
      <c r="Z276" s="26" t="e">
        <f t="shared" si="88"/>
        <v>#VALUE!</v>
      </c>
      <c r="AA276" s="26" t="e">
        <f t="shared" si="89"/>
        <v>#VALUE!</v>
      </c>
      <c r="AB276" s="26" t="e">
        <f>IF(P276&gt;0,IF(SUM($N$16:N276)&gt;0,'Program 1'!Loan_Amount-SUM($N$16:N276),'Program 1'!Loan_Amount),0)</f>
        <v>#VALUE!</v>
      </c>
      <c r="AC276" s="37" t="e">
        <f>AB276*('Step 2 Program Parameters'!$C$3/12)</f>
        <v>#VALUE!</v>
      </c>
      <c r="AD276" s="26"/>
    </row>
    <row r="277" spans="1:30" x14ac:dyDescent="0.2">
      <c r="A277" s="27" t="str">
        <f>IF(Values_Entered,A276+1,"")</f>
        <v/>
      </c>
      <c r="B277" s="28" t="str">
        <f t="shared" si="90"/>
        <v/>
      </c>
      <c r="C277" s="29" t="str">
        <f t="shared" si="97"/>
        <v/>
      </c>
      <c r="D277" s="29" t="str">
        <f t="shared" si="98"/>
        <v/>
      </c>
      <c r="E277" s="29" t="str">
        <f t="shared" si="91"/>
        <v/>
      </c>
      <c r="F277" s="29" t="str">
        <f t="shared" si="80"/>
        <v/>
      </c>
      <c r="G277" s="29" t="str">
        <f>IF(Pay_Num&lt;&gt;"",IF('Program 1'!Pay_Num&lt;=$J$2,0,Total_Pay-Int),"")</f>
        <v/>
      </c>
      <c r="H277" s="29" t="str">
        <f t="shared" si="99"/>
        <v/>
      </c>
      <c r="I277" s="29" t="str">
        <f t="shared" si="81"/>
        <v/>
      </c>
      <c r="J277" s="30" t="e">
        <f>IF('Program 1'!Beg_Bal&gt;0,E277*($G$3/($G$3+$G$5)),0)</f>
        <v>#VALUE!</v>
      </c>
      <c r="K277" s="30" t="e">
        <f>IF('Program 1'!Beg_Bal&gt;0,E277*($G$5/($G$5+$G$3)),0)</f>
        <v>#VALUE!</v>
      </c>
      <c r="L277" s="30" t="e">
        <f>IF(C277&lt;0,0,IF($M$5&lt;1,($M$5*'Program 1'!C277),$M$5))</f>
        <v>#VALUE!</v>
      </c>
      <c r="M277" s="26"/>
      <c r="N277" s="26"/>
      <c r="O277" s="38">
        <f t="shared" si="92"/>
        <v>0</v>
      </c>
      <c r="P277" s="26" t="e">
        <f t="shared" si="82"/>
        <v>#VALUE!</v>
      </c>
      <c r="Q277" s="26" t="e">
        <f t="shared" si="83"/>
        <v>#VALUE!</v>
      </c>
      <c r="R277" s="31" t="e">
        <f t="shared" si="93"/>
        <v>#VALUE!</v>
      </c>
      <c r="S277" s="31" t="e">
        <f t="shared" si="94"/>
        <v>#VALUE!</v>
      </c>
      <c r="T277" s="31" t="e">
        <f t="shared" si="95"/>
        <v>#VALUE!</v>
      </c>
      <c r="U277" s="31" t="e">
        <f t="shared" si="96"/>
        <v>#VALUE!</v>
      </c>
      <c r="V277" s="26" t="e">
        <f t="shared" si="84"/>
        <v>#VALUE!</v>
      </c>
      <c r="W277" s="26" t="e">
        <f t="shared" si="85"/>
        <v>#VALUE!</v>
      </c>
      <c r="X277" s="26" t="e">
        <f t="shared" si="86"/>
        <v>#VALUE!</v>
      </c>
      <c r="Y277" s="26" t="e">
        <f t="shared" si="87"/>
        <v>#VALUE!</v>
      </c>
      <c r="Z277" s="26" t="e">
        <f t="shared" si="88"/>
        <v>#VALUE!</v>
      </c>
      <c r="AA277" s="26" t="e">
        <f t="shared" si="89"/>
        <v>#VALUE!</v>
      </c>
      <c r="AB277" s="26" t="e">
        <f>IF(P277&gt;0,IF(SUM($N$16:N277)&gt;0,'Program 1'!Loan_Amount-SUM($N$16:N277),'Program 1'!Loan_Amount),0)</f>
        <v>#VALUE!</v>
      </c>
      <c r="AC277" s="37" t="e">
        <f>AB277*('Step 2 Program Parameters'!$C$3/12)</f>
        <v>#VALUE!</v>
      </c>
      <c r="AD277" s="26"/>
    </row>
    <row r="278" spans="1:30" x14ac:dyDescent="0.2">
      <c r="A278" s="27" t="str">
        <f>IF(Values_Entered,A277+1,"")</f>
        <v/>
      </c>
      <c r="B278" s="28" t="str">
        <f t="shared" si="90"/>
        <v/>
      </c>
      <c r="C278" s="29" t="str">
        <f t="shared" si="97"/>
        <v/>
      </c>
      <c r="D278" s="29" t="str">
        <f t="shared" si="98"/>
        <v/>
      </c>
      <c r="E278" s="29" t="str">
        <f t="shared" si="91"/>
        <v/>
      </c>
      <c r="F278" s="29" t="str">
        <f t="shared" si="80"/>
        <v/>
      </c>
      <c r="G278" s="29" t="str">
        <f>IF(Pay_Num&lt;&gt;"",IF('Program 1'!Pay_Num&lt;=$J$2,0,Total_Pay-Int),"")</f>
        <v/>
      </c>
      <c r="H278" s="29" t="str">
        <f t="shared" si="99"/>
        <v/>
      </c>
      <c r="I278" s="29" t="str">
        <f t="shared" si="81"/>
        <v/>
      </c>
      <c r="J278" s="30" t="e">
        <f>IF('Program 1'!Beg_Bal&gt;0,E278*($G$3/($G$3+$G$5)),0)</f>
        <v>#VALUE!</v>
      </c>
      <c r="K278" s="30" t="e">
        <f>IF('Program 1'!Beg_Bal&gt;0,E278*($G$5/($G$5+$G$3)),0)</f>
        <v>#VALUE!</v>
      </c>
      <c r="L278" s="30" t="e">
        <f>IF(C278&lt;0,0,IF($M$5&lt;1,($M$5*'Program 1'!C278),$M$5))</f>
        <v>#VALUE!</v>
      </c>
      <c r="M278" s="26"/>
      <c r="N278" s="26"/>
      <c r="O278" s="38">
        <f t="shared" si="92"/>
        <v>0</v>
      </c>
      <c r="P278" s="26" t="e">
        <f t="shared" si="82"/>
        <v>#VALUE!</v>
      </c>
      <c r="Q278" s="26" t="e">
        <f t="shared" si="83"/>
        <v>#VALUE!</v>
      </c>
      <c r="R278" s="31" t="e">
        <f t="shared" si="93"/>
        <v>#VALUE!</v>
      </c>
      <c r="S278" s="31" t="e">
        <f t="shared" si="94"/>
        <v>#VALUE!</v>
      </c>
      <c r="T278" s="31" t="e">
        <f t="shared" si="95"/>
        <v>#VALUE!</v>
      </c>
      <c r="U278" s="31" t="e">
        <f t="shared" si="96"/>
        <v>#VALUE!</v>
      </c>
      <c r="V278" s="26" t="e">
        <f t="shared" si="84"/>
        <v>#VALUE!</v>
      </c>
      <c r="W278" s="26" t="e">
        <f t="shared" si="85"/>
        <v>#VALUE!</v>
      </c>
      <c r="X278" s="26" t="e">
        <f t="shared" si="86"/>
        <v>#VALUE!</v>
      </c>
      <c r="Y278" s="26" t="e">
        <f t="shared" si="87"/>
        <v>#VALUE!</v>
      </c>
      <c r="Z278" s="26" t="e">
        <f t="shared" si="88"/>
        <v>#VALUE!</v>
      </c>
      <c r="AA278" s="26" t="e">
        <f t="shared" si="89"/>
        <v>#VALUE!</v>
      </c>
      <c r="AB278" s="26" t="e">
        <f>IF(P278&gt;0,IF(SUM($N$16:N278)&gt;0,'Program 1'!Loan_Amount-SUM($N$16:N278),'Program 1'!Loan_Amount),0)</f>
        <v>#VALUE!</v>
      </c>
      <c r="AC278" s="37" t="e">
        <f>AB278*('Step 2 Program Parameters'!$C$3/12)</f>
        <v>#VALUE!</v>
      </c>
      <c r="AD278" s="26"/>
    </row>
    <row r="279" spans="1:30" x14ac:dyDescent="0.2">
      <c r="A279" s="27" t="str">
        <f>IF(Values_Entered,A278+1,"")</f>
        <v/>
      </c>
      <c r="B279" s="28" t="str">
        <f t="shared" si="90"/>
        <v/>
      </c>
      <c r="C279" s="29" t="str">
        <f t="shared" si="97"/>
        <v/>
      </c>
      <c r="D279" s="29" t="str">
        <f t="shared" si="98"/>
        <v/>
      </c>
      <c r="E279" s="29" t="str">
        <f t="shared" si="91"/>
        <v/>
      </c>
      <c r="F279" s="29" t="str">
        <f t="shared" si="80"/>
        <v/>
      </c>
      <c r="G279" s="29" t="str">
        <f>IF(Pay_Num&lt;&gt;"",IF('Program 1'!Pay_Num&lt;=$J$2,0,Total_Pay-Int),"")</f>
        <v/>
      </c>
      <c r="H279" s="29" t="str">
        <f t="shared" si="99"/>
        <v/>
      </c>
      <c r="I279" s="29" t="str">
        <f t="shared" si="81"/>
        <v/>
      </c>
      <c r="J279" s="30" t="e">
        <f>IF('Program 1'!Beg_Bal&gt;0,E279*($G$3/($G$3+$G$5)),0)</f>
        <v>#VALUE!</v>
      </c>
      <c r="K279" s="30" t="e">
        <f>IF('Program 1'!Beg_Bal&gt;0,E279*($G$5/($G$5+$G$3)),0)</f>
        <v>#VALUE!</v>
      </c>
      <c r="L279" s="30" t="e">
        <f>IF(C279&lt;0,0,IF($M$5&lt;1,($M$5*'Program 1'!C279),$M$5))</f>
        <v>#VALUE!</v>
      </c>
      <c r="M279" s="26"/>
      <c r="N279" s="26"/>
      <c r="O279" s="38">
        <f t="shared" si="92"/>
        <v>0</v>
      </c>
      <c r="P279" s="26" t="e">
        <f t="shared" si="82"/>
        <v>#VALUE!</v>
      </c>
      <c r="Q279" s="26" t="e">
        <f t="shared" si="83"/>
        <v>#VALUE!</v>
      </c>
      <c r="R279" s="31" t="e">
        <f t="shared" si="93"/>
        <v>#VALUE!</v>
      </c>
      <c r="S279" s="31" t="e">
        <f t="shared" si="94"/>
        <v>#VALUE!</v>
      </c>
      <c r="T279" s="31" t="e">
        <f t="shared" si="95"/>
        <v>#VALUE!</v>
      </c>
      <c r="U279" s="31" t="e">
        <f t="shared" si="96"/>
        <v>#VALUE!</v>
      </c>
      <c r="V279" s="26" t="e">
        <f t="shared" si="84"/>
        <v>#VALUE!</v>
      </c>
      <c r="W279" s="26" t="e">
        <f t="shared" si="85"/>
        <v>#VALUE!</v>
      </c>
      <c r="X279" s="26" t="e">
        <f t="shared" si="86"/>
        <v>#VALUE!</v>
      </c>
      <c r="Y279" s="26" t="e">
        <f t="shared" si="87"/>
        <v>#VALUE!</v>
      </c>
      <c r="Z279" s="26" t="e">
        <f t="shared" si="88"/>
        <v>#VALUE!</v>
      </c>
      <c r="AA279" s="26" t="e">
        <f t="shared" si="89"/>
        <v>#VALUE!</v>
      </c>
      <c r="AB279" s="26" t="e">
        <f>IF(P279&gt;0,IF(SUM($N$16:N279)&gt;0,'Program 1'!Loan_Amount-SUM($N$16:N279),'Program 1'!Loan_Amount),0)</f>
        <v>#VALUE!</v>
      </c>
      <c r="AC279" s="37" t="e">
        <f>AB279*('Step 2 Program Parameters'!$C$3/12)</f>
        <v>#VALUE!</v>
      </c>
      <c r="AD279" s="26"/>
    </row>
    <row r="280" spans="1:30" x14ac:dyDescent="0.2">
      <c r="A280" s="27" t="str">
        <f>IF(Values_Entered,A279+1,"")</f>
        <v/>
      </c>
      <c r="B280" s="28" t="str">
        <f t="shared" si="90"/>
        <v/>
      </c>
      <c r="C280" s="29" t="str">
        <f t="shared" si="97"/>
        <v/>
      </c>
      <c r="D280" s="29" t="str">
        <f t="shared" si="98"/>
        <v/>
      </c>
      <c r="E280" s="29" t="str">
        <f t="shared" si="91"/>
        <v/>
      </c>
      <c r="F280" s="29" t="str">
        <f t="shared" si="80"/>
        <v/>
      </c>
      <c r="G280" s="29" t="str">
        <f>IF(Pay_Num&lt;&gt;"",IF('Program 1'!Pay_Num&lt;=$J$2,0,Total_Pay-Int),"")</f>
        <v/>
      </c>
      <c r="H280" s="29" t="str">
        <f t="shared" si="99"/>
        <v/>
      </c>
      <c r="I280" s="29" t="str">
        <f t="shared" si="81"/>
        <v/>
      </c>
      <c r="J280" s="30" t="e">
        <f>IF('Program 1'!Beg_Bal&gt;0,E280*($G$3/($G$3+$G$5)),0)</f>
        <v>#VALUE!</v>
      </c>
      <c r="K280" s="30" t="e">
        <f>IF('Program 1'!Beg_Bal&gt;0,E280*($G$5/($G$5+$G$3)),0)</f>
        <v>#VALUE!</v>
      </c>
      <c r="L280" s="30" t="e">
        <f>IF(C280&lt;0,0,IF($M$5&lt;1,($M$5*'Program 1'!C280),$M$5))</f>
        <v>#VALUE!</v>
      </c>
      <c r="M280" s="26"/>
      <c r="N280" s="26"/>
      <c r="O280" s="38">
        <f t="shared" si="92"/>
        <v>0</v>
      </c>
      <c r="P280" s="26" t="e">
        <f t="shared" si="82"/>
        <v>#VALUE!</v>
      </c>
      <c r="Q280" s="26" t="e">
        <f t="shared" si="83"/>
        <v>#VALUE!</v>
      </c>
      <c r="R280" s="31" t="e">
        <f t="shared" si="93"/>
        <v>#VALUE!</v>
      </c>
      <c r="S280" s="31" t="e">
        <f t="shared" si="94"/>
        <v>#VALUE!</v>
      </c>
      <c r="T280" s="31" t="e">
        <f t="shared" si="95"/>
        <v>#VALUE!</v>
      </c>
      <c r="U280" s="31" t="e">
        <f t="shared" si="96"/>
        <v>#VALUE!</v>
      </c>
      <c r="V280" s="26" t="e">
        <f t="shared" si="84"/>
        <v>#VALUE!</v>
      </c>
      <c r="W280" s="26" t="e">
        <f t="shared" si="85"/>
        <v>#VALUE!</v>
      </c>
      <c r="X280" s="26" t="e">
        <f t="shared" si="86"/>
        <v>#VALUE!</v>
      </c>
      <c r="Y280" s="26" t="e">
        <f t="shared" si="87"/>
        <v>#VALUE!</v>
      </c>
      <c r="Z280" s="26" t="e">
        <f t="shared" si="88"/>
        <v>#VALUE!</v>
      </c>
      <c r="AA280" s="26" t="e">
        <f t="shared" si="89"/>
        <v>#VALUE!</v>
      </c>
      <c r="AB280" s="26" t="e">
        <f>IF(P280&gt;0,IF(SUM($N$16:N280)&gt;0,'Program 1'!Loan_Amount-SUM($N$16:N280),'Program 1'!Loan_Amount),0)</f>
        <v>#VALUE!</v>
      </c>
      <c r="AC280" s="37" t="e">
        <f>AB280*('Step 2 Program Parameters'!$C$3/12)</f>
        <v>#VALUE!</v>
      </c>
      <c r="AD280" s="26"/>
    </row>
    <row r="281" spans="1:30" x14ac:dyDescent="0.2">
      <c r="A281" s="27" t="str">
        <f>IF(Values_Entered,A280+1,"")</f>
        <v/>
      </c>
      <c r="B281" s="28" t="str">
        <f t="shared" si="90"/>
        <v/>
      </c>
      <c r="C281" s="29" t="str">
        <f t="shared" si="97"/>
        <v/>
      </c>
      <c r="D281" s="29" t="str">
        <f t="shared" si="98"/>
        <v/>
      </c>
      <c r="E281" s="29" t="str">
        <f t="shared" si="91"/>
        <v/>
      </c>
      <c r="F281" s="29" t="str">
        <f t="shared" si="80"/>
        <v/>
      </c>
      <c r="G281" s="29" t="str">
        <f>IF(Pay_Num&lt;&gt;"",IF('Program 1'!Pay_Num&lt;=$J$2,0,Total_Pay-Int),"")</f>
        <v/>
      </c>
      <c r="H281" s="29" t="str">
        <f t="shared" si="99"/>
        <v/>
      </c>
      <c r="I281" s="29" t="str">
        <f t="shared" si="81"/>
        <v/>
      </c>
      <c r="J281" s="30" t="e">
        <f>IF('Program 1'!Beg_Bal&gt;0,E281*($G$3/($G$3+$G$5)),0)</f>
        <v>#VALUE!</v>
      </c>
      <c r="K281" s="30" t="e">
        <f>IF('Program 1'!Beg_Bal&gt;0,E281*($G$5/($G$5+$G$3)),0)</f>
        <v>#VALUE!</v>
      </c>
      <c r="L281" s="30" t="e">
        <f>IF(C281&lt;0,0,IF($M$5&lt;1,($M$5*'Program 1'!C281),$M$5))</f>
        <v>#VALUE!</v>
      </c>
      <c r="M281" s="26"/>
      <c r="N281" s="26"/>
      <c r="O281" s="38">
        <f t="shared" si="92"/>
        <v>0</v>
      </c>
      <c r="P281" s="26" t="e">
        <f t="shared" si="82"/>
        <v>#VALUE!</v>
      </c>
      <c r="Q281" s="26" t="e">
        <f t="shared" si="83"/>
        <v>#VALUE!</v>
      </c>
      <c r="R281" s="31" t="e">
        <f t="shared" si="93"/>
        <v>#VALUE!</v>
      </c>
      <c r="S281" s="31" t="e">
        <f t="shared" si="94"/>
        <v>#VALUE!</v>
      </c>
      <c r="T281" s="31" t="e">
        <f t="shared" si="95"/>
        <v>#VALUE!</v>
      </c>
      <c r="U281" s="31" t="e">
        <f t="shared" si="96"/>
        <v>#VALUE!</v>
      </c>
      <c r="V281" s="26" t="e">
        <f t="shared" si="84"/>
        <v>#VALUE!</v>
      </c>
      <c r="W281" s="26" t="e">
        <f t="shared" si="85"/>
        <v>#VALUE!</v>
      </c>
      <c r="X281" s="26" t="e">
        <f t="shared" si="86"/>
        <v>#VALUE!</v>
      </c>
      <c r="Y281" s="26" t="e">
        <f t="shared" si="87"/>
        <v>#VALUE!</v>
      </c>
      <c r="Z281" s="26" t="e">
        <f t="shared" si="88"/>
        <v>#VALUE!</v>
      </c>
      <c r="AA281" s="26" t="e">
        <f t="shared" si="89"/>
        <v>#VALUE!</v>
      </c>
      <c r="AB281" s="26" t="e">
        <f>IF(P281&gt;0,IF(SUM($N$16:N281)&gt;0,'Program 1'!Loan_Amount-SUM($N$16:N281),'Program 1'!Loan_Amount),0)</f>
        <v>#VALUE!</v>
      </c>
      <c r="AC281" s="37" t="e">
        <f>AB281*('Step 2 Program Parameters'!$C$3/12)</f>
        <v>#VALUE!</v>
      </c>
      <c r="AD281" s="26"/>
    </row>
    <row r="282" spans="1:30" x14ac:dyDescent="0.2">
      <c r="A282" s="27" t="str">
        <f>IF(Values_Entered,A281+1,"")</f>
        <v/>
      </c>
      <c r="B282" s="28" t="str">
        <f t="shared" si="90"/>
        <v/>
      </c>
      <c r="C282" s="29" t="str">
        <f t="shared" si="97"/>
        <v/>
      </c>
      <c r="D282" s="29" t="str">
        <f t="shared" si="98"/>
        <v/>
      </c>
      <c r="E282" s="29" t="str">
        <f t="shared" si="91"/>
        <v/>
      </c>
      <c r="F282" s="29" t="str">
        <f t="shared" si="80"/>
        <v/>
      </c>
      <c r="G282" s="29" t="str">
        <f>IF(Pay_Num&lt;&gt;"",IF('Program 1'!Pay_Num&lt;=$J$2,0,Total_Pay-Int),"")</f>
        <v/>
      </c>
      <c r="H282" s="29" t="str">
        <f t="shared" si="99"/>
        <v/>
      </c>
      <c r="I282" s="29" t="str">
        <f t="shared" si="81"/>
        <v/>
      </c>
      <c r="J282" s="30" t="e">
        <f>IF('Program 1'!Beg_Bal&gt;0,E282*($G$3/($G$3+$G$5)),0)</f>
        <v>#VALUE!</v>
      </c>
      <c r="K282" s="30" t="e">
        <f>IF('Program 1'!Beg_Bal&gt;0,E282*($G$5/($G$5+$G$3)),0)</f>
        <v>#VALUE!</v>
      </c>
      <c r="L282" s="30" t="e">
        <f>IF(C282&lt;0,0,IF($M$5&lt;1,($M$5*'Program 1'!C282),$M$5))</f>
        <v>#VALUE!</v>
      </c>
      <c r="M282" s="26"/>
      <c r="N282" s="26"/>
      <c r="O282" s="38">
        <f t="shared" si="92"/>
        <v>0</v>
      </c>
      <c r="P282" s="26" t="e">
        <f t="shared" si="82"/>
        <v>#VALUE!</v>
      </c>
      <c r="Q282" s="26" t="e">
        <f t="shared" si="83"/>
        <v>#VALUE!</v>
      </c>
      <c r="R282" s="31" t="e">
        <f t="shared" si="93"/>
        <v>#VALUE!</v>
      </c>
      <c r="S282" s="31" t="e">
        <f t="shared" si="94"/>
        <v>#VALUE!</v>
      </c>
      <c r="T282" s="31" t="e">
        <f t="shared" si="95"/>
        <v>#VALUE!</v>
      </c>
      <c r="U282" s="31" t="e">
        <f t="shared" si="96"/>
        <v>#VALUE!</v>
      </c>
      <c r="V282" s="26" t="e">
        <f t="shared" si="84"/>
        <v>#VALUE!</v>
      </c>
      <c r="W282" s="26" t="e">
        <f t="shared" si="85"/>
        <v>#VALUE!</v>
      </c>
      <c r="X282" s="26" t="e">
        <f t="shared" si="86"/>
        <v>#VALUE!</v>
      </c>
      <c r="Y282" s="26" t="e">
        <f t="shared" si="87"/>
        <v>#VALUE!</v>
      </c>
      <c r="Z282" s="26" t="e">
        <f t="shared" si="88"/>
        <v>#VALUE!</v>
      </c>
      <c r="AA282" s="26" t="e">
        <f t="shared" si="89"/>
        <v>#VALUE!</v>
      </c>
      <c r="AB282" s="26" t="e">
        <f>IF(P282&gt;0,IF(SUM($N$16:N282)&gt;0,'Program 1'!Loan_Amount-SUM($N$16:N282),'Program 1'!Loan_Amount),0)</f>
        <v>#VALUE!</v>
      </c>
      <c r="AC282" s="37" t="e">
        <f>AB282*('Step 2 Program Parameters'!$C$3/12)</f>
        <v>#VALUE!</v>
      </c>
      <c r="AD282" s="26"/>
    </row>
    <row r="283" spans="1:30" x14ac:dyDescent="0.2">
      <c r="A283" s="27" t="str">
        <f>IF(Values_Entered,A282+1,"")</f>
        <v/>
      </c>
      <c r="B283" s="28" t="str">
        <f t="shared" si="90"/>
        <v/>
      </c>
      <c r="C283" s="29" t="str">
        <f t="shared" si="97"/>
        <v/>
      </c>
      <c r="D283" s="29" t="str">
        <f t="shared" si="98"/>
        <v/>
      </c>
      <c r="E283" s="29" t="str">
        <f t="shared" si="91"/>
        <v/>
      </c>
      <c r="F283" s="29" t="str">
        <f t="shared" si="80"/>
        <v/>
      </c>
      <c r="G283" s="29" t="str">
        <f>IF(Pay_Num&lt;&gt;"",IF('Program 1'!Pay_Num&lt;=$J$2,0,Total_Pay-Int),"")</f>
        <v/>
      </c>
      <c r="H283" s="29" t="str">
        <f t="shared" si="99"/>
        <v/>
      </c>
      <c r="I283" s="29" t="str">
        <f t="shared" si="81"/>
        <v/>
      </c>
      <c r="J283" s="30" t="e">
        <f>IF('Program 1'!Beg_Bal&gt;0,E283*($G$3/($G$3+$G$5)),0)</f>
        <v>#VALUE!</v>
      </c>
      <c r="K283" s="30" t="e">
        <f>IF('Program 1'!Beg_Bal&gt;0,E283*($G$5/($G$5+$G$3)),0)</f>
        <v>#VALUE!</v>
      </c>
      <c r="L283" s="30" t="e">
        <f>IF(C283&lt;0,0,IF($M$5&lt;1,($M$5*'Program 1'!C283),$M$5))</f>
        <v>#VALUE!</v>
      </c>
      <c r="M283" s="26"/>
      <c r="N283" s="26"/>
      <c r="O283" s="38">
        <f t="shared" si="92"/>
        <v>0</v>
      </c>
      <c r="P283" s="26" t="e">
        <f t="shared" si="82"/>
        <v>#VALUE!</v>
      </c>
      <c r="Q283" s="26" t="e">
        <f t="shared" si="83"/>
        <v>#VALUE!</v>
      </c>
      <c r="R283" s="31" t="e">
        <f t="shared" si="93"/>
        <v>#VALUE!</v>
      </c>
      <c r="S283" s="31" t="e">
        <f t="shared" si="94"/>
        <v>#VALUE!</v>
      </c>
      <c r="T283" s="31" t="e">
        <f t="shared" si="95"/>
        <v>#VALUE!</v>
      </c>
      <c r="U283" s="31" t="e">
        <f t="shared" si="96"/>
        <v>#VALUE!</v>
      </c>
      <c r="V283" s="26" t="e">
        <f t="shared" si="84"/>
        <v>#VALUE!</v>
      </c>
      <c r="W283" s="26" t="e">
        <f t="shared" si="85"/>
        <v>#VALUE!</v>
      </c>
      <c r="X283" s="26" t="e">
        <f t="shared" si="86"/>
        <v>#VALUE!</v>
      </c>
      <c r="Y283" s="26" t="e">
        <f t="shared" si="87"/>
        <v>#VALUE!</v>
      </c>
      <c r="Z283" s="26" t="e">
        <f t="shared" si="88"/>
        <v>#VALUE!</v>
      </c>
      <c r="AA283" s="26" t="e">
        <f t="shared" si="89"/>
        <v>#VALUE!</v>
      </c>
      <c r="AB283" s="26" t="e">
        <f>IF(P283&gt;0,IF(SUM($N$16:N283)&gt;0,'Program 1'!Loan_Amount-SUM($N$16:N283),'Program 1'!Loan_Amount),0)</f>
        <v>#VALUE!</v>
      </c>
      <c r="AC283" s="37" t="e">
        <f>AB283*('Step 2 Program Parameters'!$C$3/12)</f>
        <v>#VALUE!</v>
      </c>
      <c r="AD283" s="26"/>
    </row>
    <row r="284" spans="1:30" x14ac:dyDescent="0.2">
      <c r="A284" s="27" t="str">
        <f>IF(Values_Entered,A283+1,"")</f>
        <v/>
      </c>
      <c r="B284" s="28" t="str">
        <f t="shared" si="90"/>
        <v/>
      </c>
      <c r="C284" s="29" t="str">
        <f t="shared" si="97"/>
        <v/>
      </c>
      <c r="D284" s="29" t="str">
        <f t="shared" si="98"/>
        <v/>
      </c>
      <c r="E284" s="29" t="str">
        <f t="shared" si="91"/>
        <v/>
      </c>
      <c r="F284" s="29" t="str">
        <f t="shared" si="80"/>
        <v/>
      </c>
      <c r="G284" s="29" t="str">
        <f>IF(Pay_Num&lt;&gt;"",IF('Program 1'!Pay_Num&lt;=$J$2,0,Total_Pay-Int),"")</f>
        <v/>
      </c>
      <c r="H284" s="29" t="str">
        <f t="shared" si="99"/>
        <v/>
      </c>
      <c r="I284" s="29" t="str">
        <f t="shared" si="81"/>
        <v/>
      </c>
      <c r="J284" s="30" t="e">
        <f>IF('Program 1'!Beg_Bal&gt;0,E284*($G$3/($G$3+$G$5)),0)</f>
        <v>#VALUE!</v>
      </c>
      <c r="K284" s="30" t="e">
        <f>IF('Program 1'!Beg_Bal&gt;0,E284*($G$5/($G$5+$G$3)),0)</f>
        <v>#VALUE!</v>
      </c>
      <c r="L284" s="30" t="e">
        <f>IF(C284&lt;0,0,IF($M$5&lt;1,($M$5*'Program 1'!C284),$M$5))</f>
        <v>#VALUE!</v>
      </c>
      <c r="M284" s="26"/>
      <c r="N284" s="26"/>
      <c r="O284" s="38">
        <f t="shared" si="92"/>
        <v>0</v>
      </c>
      <c r="P284" s="26" t="e">
        <f t="shared" si="82"/>
        <v>#VALUE!</v>
      </c>
      <c r="Q284" s="26" t="e">
        <f t="shared" si="83"/>
        <v>#VALUE!</v>
      </c>
      <c r="R284" s="31" t="e">
        <f t="shared" si="93"/>
        <v>#VALUE!</v>
      </c>
      <c r="S284" s="31" t="e">
        <f t="shared" si="94"/>
        <v>#VALUE!</v>
      </c>
      <c r="T284" s="31" t="e">
        <f t="shared" si="95"/>
        <v>#VALUE!</v>
      </c>
      <c r="U284" s="31" t="e">
        <f t="shared" si="96"/>
        <v>#VALUE!</v>
      </c>
      <c r="V284" s="26" t="e">
        <f t="shared" si="84"/>
        <v>#VALUE!</v>
      </c>
      <c r="W284" s="26" t="e">
        <f t="shared" si="85"/>
        <v>#VALUE!</v>
      </c>
      <c r="X284" s="26" t="e">
        <f t="shared" si="86"/>
        <v>#VALUE!</v>
      </c>
      <c r="Y284" s="26" t="e">
        <f t="shared" si="87"/>
        <v>#VALUE!</v>
      </c>
      <c r="Z284" s="26" t="e">
        <f t="shared" si="88"/>
        <v>#VALUE!</v>
      </c>
      <c r="AA284" s="26" t="e">
        <f t="shared" si="89"/>
        <v>#VALUE!</v>
      </c>
      <c r="AB284" s="26" t="e">
        <f>IF(P284&gt;0,IF(SUM($N$16:N284)&gt;0,'Program 1'!Loan_Amount-SUM($N$16:N284),'Program 1'!Loan_Amount),0)</f>
        <v>#VALUE!</v>
      </c>
      <c r="AC284" s="37" t="e">
        <f>AB284*('Step 2 Program Parameters'!$C$3/12)</f>
        <v>#VALUE!</v>
      </c>
      <c r="AD284" s="26"/>
    </row>
    <row r="285" spans="1:30" x14ac:dyDescent="0.2">
      <c r="A285" s="27" t="str">
        <f>IF(Values_Entered,A284+1,"")</f>
        <v/>
      </c>
      <c r="B285" s="28" t="str">
        <f t="shared" si="90"/>
        <v/>
      </c>
      <c r="C285" s="29" t="str">
        <f t="shared" si="97"/>
        <v/>
      </c>
      <c r="D285" s="29" t="str">
        <f t="shared" si="98"/>
        <v/>
      </c>
      <c r="E285" s="29" t="str">
        <f t="shared" si="91"/>
        <v/>
      </c>
      <c r="F285" s="29" t="str">
        <f t="shared" si="80"/>
        <v/>
      </c>
      <c r="G285" s="29" t="str">
        <f>IF(Pay_Num&lt;&gt;"",IF('Program 1'!Pay_Num&lt;=$J$2,0,Total_Pay-Int),"")</f>
        <v/>
      </c>
      <c r="H285" s="29" t="str">
        <f t="shared" si="99"/>
        <v/>
      </c>
      <c r="I285" s="29" t="str">
        <f t="shared" si="81"/>
        <v/>
      </c>
      <c r="J285" s="30" t="e">
        <f>IF('Program 1'!Beg_Bal&gt;0,E285*($G$3/($G$3+$G$5)),0)</f>
        <v>#VALUE!</v>
      </c>
      <c r="K285" s="30" t="e">
        <f>IF('Program 1'!Beg_Bal&gt;0,E285*($G$5/($G$5+$G$3)),0)</f>
        <v>#VALUE!</v>
      </c>
      <c r="L285" s="30" t="e">
        <f>IF(C285&lt;0,0,IF($M$5&lt;1,($M$5*'Program 1'!C285),$M$5))</f>
        <v>#VALUE!</v>
      </c>
      <c r="M285" s="26"/>
      <c r="N285" s="26"/>
      <c r="O285" s="38">
        <f t="shared" si="92"/>
        <v>0</v>
      </c>
      <c r="P285" s="26" t="e">
        <f t="shared" si="82"/>
        <v>#VALUE!</v>
      </c>
      <c r="Q285" s="26" t="e">
        <f t="shared" si="83"/>
        <v>#VALUE!</v>
      </c>
      <c r="R285" s="31" t="e">
        <f t="shared" si="93"/>
        <v>#VALUE!</v>
      </c>
      <c r="S285" s="31" t="e">
        <f t="shared" si="94"/>
        <v>#VALUE!</v>
      </c>
      <c r="T285" s="31" t="e">
        <f t="shared" si="95"/>
        <v>#VALUE!</v>
      </c>
      <c r="U285" s="31" t="e">
        <f t="shared" si="96"/>
        <v>#VALUE!</v>
      </c>
      <c r="V285" s="26" t="e">
        <f t="shared" si="84"/>
        <v>#VALUE!</v>
      </c>
      <c r="W285" s="26" t="e">
        <f t="shared" si="85"/>
        <v>#VALUE!</v>
      </c>
      <c r="X285" s="26" t="e">
        <f t="shared" si="86"/>
        <v>#VALUE!</v>
      </c>
      <c r="Y285" s="26" t="e">
        <f t="shared" si="87"/>
        <v>#VALUE!</v>
      </c>
      <c r="Z285" s="26" t="e">
        <f t="shared" si="88"/>
        <v>#VALUE!</v>
      </c>
      <c r="AA285" s="26" t="e">
        <f t="shared" si="89"/>
        <v>#VALUE!</v>
      </c>
      <c r="AB285" s="26" t="e">
        <f>IF(P285&gt;0,IF(SUM($N$16:N285)&gt;0,'Program 1'!Loan_Amount-SUM($N$16:N285),'Program 1'!Loan_Amount),0)</f>
        <v>#VALUE!</v>
      </c>
      <c r="AC285" s="37" t="e">
        <f>AB285*('Step 2 Program Parameters'!$C$3/12)</f>
        <v>#VALUE!</v>
      </c>
      <c r="AD285" s="26"/>
    </row>
    <row r="286" spans="1:30" x14ac:dyDescent="0.2">
      <c r="A286" s="27" t="str">
        <f>IF(Values_Entered,A285+1,"")</f>
        <v/>
      </c>
      <c r="B286" s="28" t="str">
        <f t="shared" si="90"/>
        <v/>
      </c>
      <c r="C286" s="29" t="str">
        <f t="shared" si="97"/>
        <v/>
      </c>
      <c r="D286" s="29" t="str">
        <f t="shared" si="98"/>
        <v/>
      </c>
      <c r="E286" s="29" t="str">
        <f t="shared" si="91"/>
        <v/>
      </c>
      <c r="F286" s="29" t="str">
        <f t="shared" si="80"/>
        <v/>
      </c>
      <c r="G286" s="29" t="str">
        <f>IF(Pay_Num&lt;&gt;"",IF('Program 1'!Pay_Num&lt;=$J$2,0,Total_Pay-Int),"")</f>
        <v/>
      </c>
      <c r="H286" s="29" t="str">
        <f t="shared" si="99"/>
        <v/>
      </c>
      <c r="I286" s="29" t="str">
        <f t="shared" si="81"/>
        <v/>
      </c>
      <c r="J286" s="30" t="e">
        <f>IF('Program 1'!Beg_Bal&gt;0,E286*($G$3/($G$3+$G$5)),0)</f>
        <v>#VALUE!</v>
      </c>
      <c r="K286" s="30" t="e">
        <f>IF('Program 1'!Beg_Bal&gt;0,E286*($G$5/($G$5+$G$3)),0)</f>
        <v>#VALUE!</v>
      </c>
      <c r="L286" s="30" t="e">
        <f>IF(C286&lt;0,0,IF($M$5&lt;1,($M$5*'Program 1'!C286),$M$5))</f>
        <v>#VALUE!</v>
      </c>
      <c r="M286" s="26"/>
      <c r="N286" s="26"/>
      <c r="O286" s="38">
        <f t="shared" si="92"/>
        <v>0</v>
      </c>
      <c r="P286" s="26" t="e">
        <f t="shared" si="82"/>
        <v>#VALUE!</v>
      </c>
      <c r="Q286" s="26" t="e">
        <f t="shared" si="83"/>
        <v>#VALUE!</v>
      </c>
      <c r="R286" s="31" t="e">
        <f t="shared" si="93"/>
        <v>#VALUE!</v>
      </c>
      <c r="S286" s="31" t="e">
        <f t="shared" si="94"/>
        <v>#VALUE!</v>
      </c>
      <c r="T286" s="31" t="e">
        <f t="shared" si="95"/>
        <v>#VALUE!</v>
      </c>
      <c r="U286" s="31" t="e">
        <f t="shared" si="96"/>
        <v>#VALUE!</v>
      </c>
      <c r="V286" s="26" t="e">
        <f t="shared" si="84"/>
        <v>#VALUE!</v>
      </c>
      <c r="W286" s="26" t="e">
        <f t="shared" si="85"/>
        <v>#VALUE!</v>
      </c>
      <c r="X286" s="26" t="e">
        <f t="shared" si="86"/>
        <v>#VALUE!</v>
      </c>
      <c r="Y286" s="26" t="e">
        <f t="shared" si="87"/>
        <v>#VALUE!</v>
      </c>
      <c r="Z286" s="26" t="e">
        <f t="shared" si="88"/>
        <v>#VALUE!</v>
      </c>
      <c r="AA286" s="26" t="e">
        <f t="shared" si="89"/>
        <v>#VALUE!</v>
      </c>
      <c r="AB286" s="26" t="e">
        <f>IF(P286&gt;0,IF(SUM($N$16:N286)&gt;0,'Program 1'!Loan_Amount-SUM($N$16:N286),'Program 1'!Loan_Amount),0)</f>
        <v>#VALUE!</v>
      </c>
      <c r="AC286" s="37" t="e">
        <f>AB286*('Step 2 Program Parameters'!$C$3/12)</f>
        <v>#VALUE!</v>
      </c>
      <c r="AD286" s="26"/>
    </row>
    <row r="287" spans="1:30" x14ac:dyDescent="0.2">
      <c r="A287" s="27" t="str">
        <f>IF(Values_Entered,A286+1,"")</f>
        <v/>
      </c>
      <c r="B287" s="28" t="str">
        <f t="shared" si="90"/>
        <v/>
      </c>
      <c r="C287" s="29" t="str">
        <f t="shared" si="97"/>
        <v/>
      </c>
      <c r="D287" s="29" t="str">
        <f t="shared" si="98"/>
        <v/>
      </c>
      <c r="E287" s="29" t="str">
        <f t="shared" si="91"/>
        <v/>
      </c>
      <c r="F287" s="29" t="str">
        <f t="shared" si="80"/>
        <v/>
      </c>
      <c r="G287" s="29" t="str">
        <f>IF(Pay_Num&lt;&gt;"",IF('Program 1'!Pay_Num&lt;=$J$2,0,Total_Pay-Int),"")</f>
        <v/>
      </c>
      <c r="H287" s="29" t="str">
        <f t="shared" si="99"/>
        <v/>
      </c>
      <c r="I287" s="29" t="str">
        <f t="shared" si="81"/>
        <v/>
      </c>
      <c r="J287" s="30" t="e">
        <f>IF('Program 1'!Beg_Bal&gt;0,E287*($G$3/($G$3+$G$5)),0)</f>
        <v>#VALUE!</v>
      </c>
      <c r="K287" s="30" t="e">
        <f>IF('Program 1'!Beg_Bal&gt;0,E287*($G$5/($G$5+$G$3)),0)</f>
        <v>#VALUE!</v>
      </c>
      <c r="L287" s="30" t="e">
        <f>IF(C287&lt;0,0,IF($M$5&lt;1,($M$5*'Program 1'!C287),$M$5))</f>
        <v>#VALUE!</v>
      </c>
      <c r="M287" s="26"/>
      <c r="N287" s="26"/>
      <c r="O287" s="38">
        <f t="shared" si="92"/>
        <v>0</v>
      </c>
      <c r="P287" s="26" t="e">
        <f t="shared" si="82"/>
        <v>#VALUE!</v>
      </c>
      <c r="Q287" s="26" t="e">
        <f t="shared" si="83"/>
        <v>#VALUE!</v>
      </c>
      <c r="R287" s="31" t="e">
        <f t="shared" si="93"/>
        <v>#VALUE!</v>
      </c>
      <c r="S287" s="31" t="e">
        <f t="shared" si="94"/>
        <v>#VALUE!</v>
      </c>
      <c r="T287" s="31" t="e">
        <f t="shared" si="95"/>
        <v>#VALUE!</v>
      </c>
      <c r="U287" s="31" t="e">
        <f t="shared" si="96"/>
        <v>#VALUE!</v>
      </c>
      <c r="V287" s="26" t="e">
        <f t="shared" si="84"/>
        <v>#VALUE!</v>
      </c>
      <c r="W287" s="26" t="e">
        <f t="shared" si="85"/>
        <v>#VALUE!</v>
      </c>
      <c r="X287" s="26" t="e">
        <f t="shared" si="86"/>
        <v>#VALUE!</v>
      </c>
      <c r="Y287" s="26" t="e">
        <f t="shared" si="87"/>
        <v>#VALUE!</v>
      </c>
      <c r="Z287" s="26" t="e">
        <f t="shared" si="88"/>
        <v>#VALUE!</v>
      </c>
      <c r="AA287" s="26" t="e">
        <f t="shared" si="89"/>
        <v>#VALUE!</v>
      </c>
      <c r="AB287" s="26" t="e">
        <f>IF(P287&gt;0,IF(SUM($N$16:N287)&gt;0,'Program 1'!Loan_Amount-SUM($N$16:N287),'Program 1'!Loan_Amount),0)</f>
        <v>#VALUE!</v>
      </c>
      <c r="AC287" s="37" t="e">
        <f>AB287*('Step 2 Program Parameters'!$C$3/12)</f>
        <v>#VALUE!</v>
      </c>
      <c r="AD287" s="26"/>
    </row>
    <row r="288" spans="1:30" x14ac:dyDescent="0.2">
      <c r="A288" s="27" t="str">
        <f>IF(Values_Entered,A287+1,"")</f>
        <v/>
      </c>
      <c r="B288" s="28" t="str">
        <f t="shared" si="90"/>
        <v/>
      </c>
      <c r="C288" s="29" t="str">
        <f t="shared" si="97"/>
        <v/>
      </c>
      <c r="D288" s="29" t="str">
        <f t="shared" si="98"/>
        <v/>
      </c>
      <c r="E288" s="29" t="str">
        <f t="shared" si="91"/>
        <v/>
      </c>
      <c r="F288" s="29" t="str">
        <f t="shared" si="80"/>
        <v/>
      </c>
      <c r="G288" s="29" t="str">
        <f>IF(Pay_Num&lt;&gt;"",IF('Program 1'!Pay_Num&lt;=$J$2,0,Total_Pay-Int),"")</f>
        <v/>
      </c>
      <c r="H288" s="29" t="str">
        <f t="shared" si="99"/>
        <v/>
      </c>
      <c r="I288" s="29" t="str">
        <f t="shared" si="81"/>
        <v/>
      </c>
      <c r="J288" s="30" t="e">
        <f>IF('Program 1'!Beg_Bal&gt;0,E288*($G$3/($G$3+$G$5)),0)</f>
        <v>#VALUE!</v>
      </c>
      <c r="K288" s="30" t="e">
        <f>IF('Program 1'!Beg_Bal&gt;0,E288*($G$5/($G$5+$G$3)),0)</f>
        <v>#VALUE!</v>
      </c>
      <c r="L288" s="30" t="e">
        <f>IF(C288&lt;0,0,IF($M$5&lt;1,($M$5*'Program 1'!C288),$M$5))</f>
        <v>#VALUE!</v>
      </c>
      <c r="M288" s="26"/>
      <c r="N288" s="26"/>
      <c r="O288" s="38">
        <f t="shared" si="92"/>
        <v>0</v>
      </c>
      <c r="P288" s="26" t="e">
        <f t="shared" si="82"/>
        <v>#VALUE!</v>
      </c>
      <c r="Q288" s="26" t="e">
        <f t="shared" si="83"/>
        <v>#VALUE!</v>
      </c>
      <c r="R288" s="31" t="e">
        <f t="shared" si="93"/>
        <v>#VALUE!</v>
      </c>
      <c r="S288" s="31" t="e">
        <f t="shared" si="94"/>
        <v>#VALUE!</v>
      </c>
      <c r="T288" s="31" t="e">
        <f t="shared" si="95"/>
        <v>#VALUE!</v>
      </c>
      <c r="U288" s="31" t="e">
        <f t="shared" si="96"/>
        <v>#VALUE!</v>
      </c>
      <c r="V288" s="26" t="e">
        <f t="shared" si="84"/>
        <v>#VALUE!</v>
      </c>
      <c r="W288" s="26" t="e">
        <f t="shared" si="85"/>
        <v>#VALUE!</v>
      </c>
      <c r="X288" s="26" t="e">
        <f t="shared" si="86"/>
        <v>#VALUE!</v>
      </c>
      <c r="Y288" s="26" t="e">
        <f t="shared" si="87"/>
        <v>#VALUE!</v>
      </c>
      <c r="Z288" s="26" t="e">
        <f t="shared" si="88"/>
        <v>#VALUE!</v>
      </c>
      <c r="AA288" s="26" t="e">
        <f t="shared" si="89"/>
        <v>#VALUE!</v>
      </c>
      <c r="AB288" s="26" t="e">
        <f>IF(P288&gt;0,IF(SUM($N$16:N288)&gt;0,'Program 1'!Loan_Amount-SUM($N$16:N288),'Program 1'!Loan_Amount),0)</f>
        <v>#VALUE!</v>
      </c>
      <c r="AC288" s="37" t="e">
        <f>AB288*('Step 2 Program Parameters'!$C$3/12)</f>
        <v>#VALUE!</v>
      </c>
      <c r="AD288" s="26"/>
    </row>
    <row r="289" spans="1:30" x14ac:dyDescent="0.2">
      <c r="A289" s="27" t="str">
        <f>IF(Values_Entered,A288+1,"")</f>
        <v/>
      </c>
      <c r="B289" s="28" t="str">
        <f t="shared" si="90"/>
        <v/>
      </c>
      <c r="C289" s="29" t="str">
        <f t="shared" si="97"/>
        <v/>
      </c>
      <c r="D289" s="29" t="str">
        <f t="shared" si="98"/>
        <v/>
      </c>
      <c r="E289" s="29" t="str">
        <f t="shared" si="91"/>
        <v/>
      </c>
      <c r="F289" s="29" t="str">
        <f t="shared" si="80"/>
        <v/>
      </c>
      <c r="G289" s="29" t="str">
        <f>IF(Pay_Num&lt;&gt;"",IF('Program 1'!Pay_Num&lt;=$J$2,0,Total_Pay-Int),"")</f>
        <v/>
      </c>
      <c r="H289" s="29" t="str">
        <f t="shared" si="99"/>
        <v/>
      </c>
      <c r="I289" s="29" t="str">
        <f t="shared" si="81"/>
        <v/>
      </c>
      <c r="J289" s="30" t="e">
        <f>IF('Program 1'!Beg_Bal&gt;0,E289*($G$3/($G$3+$G$5)),0)</f>
        <v>#VALUE!</v>
      </c>
      <c r="K289" s="30" t="e">
        <f>IF('Program 1'!Beg_Bal&gt;0,E289*($G$5/($G$5+$G$3)),0)</f>
        <v>#VALUE!</v>
      </c>
      <c r="L289" s="30" t="e">
        <f>IF(C289&lt;0,0,IF($M$5&lt;1,($M$5*'Program 1'!C289),$M$5))</f>
        <v>#VALUE!</v>
      </c>
      <c r="M289" s="26"/>
      <c r="N289" s="26"/>
      <c r="O289" s="38">
        <f t="shared" si="92"/>
        <v>0</v>
      </c>
      <c r="P289" s="26" t="e">
        <f t="shared" si="82"/>
        <v>#VALUE!</v>
      </c>
      <c r="Q289" s="26" t="e">
        <f t="shared" si="83"/>
        <v>#VALUE!</v>
      </c>
      <c r="R289" s="31" t="e">
        <f t="shared" si="93"/>
        <v>#VALUE!</v>
      </c>
      <c r="S289" s="31" t="e">
        <f t="shared" si="94"/>
        <v>#VALUE!</v>
      </c>
      <c r="T289" s="31" t="e">
        <f t="shared" si="95"/>
        <v>#VALUE!</v>
      </c>
      <c r="U289" s="31" t="e">
        <f t="shared" si="96"/>
        <v>#VALUE!</v>
      </c>
      <c r="V289" s="26" t="e">
        <f t="shared" si="84"/>
        <v>#VALUE!</v>
      </c>
      <c r="W289" s="26" t="e">
        <f t="shared" si="85"/>
        <v>#VALUE!</v>
      </c>
      <c r="X289" s="26" t="e">
        <f t="shared" si="86"/>
        <v>#VALUE!</v>
      </c>
      <c r="Y289" s="26" t="e">
        <f t="shared" si="87"/>
        <v>#VALUE!</v>
      </c>
      <c r="Z289" s="26" t="e">
        <f t="shared" si="88"/>
        <v>#VALUE!</v>
      </c>
      <c r="AA289" s="26" t="e">
        <f t="shared" si="89"/>
        <v>#VALUE!</v>
      </c>
      <c r="AB289" s="26" t="e">
        <f>IF(P289&gt;0,IF(SUM($N$16:N289)&gt;0,'Program 1'!Loan_Amount-SUM($N$16:N289),'Program 1'!Loan_Amount),0)</f>
        <v>#VALUE!</v>
      </c>
      <c r="AC289" s="37" t="e">
        <f>AB289*('Step 2 Program Parameters'!$C$3/12)</f>
        <v>#VALUE!</v>
      </c>
      <c r="AD289" s="26"/>
    </row>
    <row r="290" spans="1:30" x14ac:dyDescent="0.2">
      <c r="A290" s="27" t="str">
        <f>IF(Values_Entered,A289+1,"")</f>
        <v/>
      </c>
      <c r="B290" s="28" t="str">
        <f t="shared" si="90"/>
        <v/>
      </c>
      <c r="C290" s="29" t="str">
        <f t="shared" si="97"/>
        <v/>
      </c>
      <c r="D290" s="29" t="str">
        <f t="shared" si="98"/>
        <v/>
      </c>
      <c r="E290" s="29" t="str">
        <f t="shared" si="91"/>
        <v/>
      </c>
      <c r="F290" s="29" t="str">
        <f t="shared" si="80"/>
        <v/>
      </c>
      <c r="G290" s="29" t="str">
        <f>IF(Pay_Num&lt;&gt;"",IF('Program 1'!Pay_Num&lt;=$J$2,0,Total_Pay-Int),"")</f>
        <v/>
      </c>
      <c r="H290" s="29" t="str">
        <f t="shared" si="99"/>
        <v/>
      </c>
      <c r="I290" s="29" t="str">
        <f t="shared" si="81"/>
        <v/>
      </c>
      <c r="J290" s="30" t="e">
        <f>IF('Program 1'!Beg_Bal&gt;0,E290*($G$3/($G$3+$G$5)),0)</f>
        <v>#VALUE!</v>
      </c>
      <c r="K290" s="30" t="e">
        <f>IF('Program 1'!Beg_Bal&gt;0,E290*($G$5/($G$5+$G$3)),0)</f>
        <v>#VALUE!</v>
      </c>
      <c r="L290" s="30" t="e">
        <f>IF(C290&lt;0,0,IF($M$5&lt;1,($M$5*'Program 1'!C290),$M$5))</f>
        <v>#VALUE!</v>
      </c>
      <c r="M290" s="26"/>
      <c r="N290" s="26"/>
      <c r="O290" s="38">
        <f t="shared" si="92"/>
        <v>0</v>
      </c>
      <c r="P290" s="26" t="e">
        <f t="shared" si="82"/>
        <v>#VALUE!</v>
      </c>
      <c r="Q290" s="26" t="e">
        <f t="shared" si="83"/>
        <v>#VALUE!</v>
      </c>
      <c r="R290" s="31" t="e">
        <f t="shared" si="93"/>
        <v>#VALUE!</v>
      </c>
      <c r="S290" s="31" t="e">
        <f t="shared" si="94"/>
        <v>#VALUE!</v>
      </c>
      <c r="T290" s="31" t="e">
        <f t="shared" si="95"/>
        <v>#VALUE!</v>
      </c>
      <c r="U290" s="31" t="e">
        <f t="shared" si="96"/>
        <v>#VALUE!</v>
      </c>
      <c r="V290" s="26" t="e">
        <f t="shared" si="84"/>
        <v>#VALUE!</v>
      </c>
      <c r="W290" s="26" t="e">
        <f t="shared" si="85"/>
        <v>#VALUE!</v>
      </c>
      <c r="X290" s="26" t="e">
        <f t="shared" si="86"/>
        <v>#VALUE!</v>
      </c>
      <c r="Y290" s="26" t="e">
        <f t="shared" si="87"/>
        <v>#VALUE!</v>
      </c>
      <c r="Z290" s="26" t="e">
        <f t="shared" si="88"/>
        <v>#VALUE!</v>
      </c>
      <c r="AA290" s="26" t="e">
        <f t="shared" si="89"/>
        <v>#VALUE!</v>
      </c>
      <c r="AB290" s="26" t="e">
        <f>IF(P290&gt;0,IF(SUM($N$16:N290)&gt;0,'Program 1'!Loan_Amount-SUM($N$16:N290),'Program 1'!Loan_Amount),0)</f>
        <v>#VALUE!</v>
      </c>
      <c r="AC290" s="37" t="e">
        <f>AB290*('Step 2 Program Parameters'!$C$3/12)</f>
        <v>#VALUE!</v>
      </c>
      <c r="AD290" s="26"/>
    </row>
    <row r="291" spans="1:30" x14ac:dyDescent="0.2">
      <c r="A291" s="27" t="str">
        <f>IF(Values_Entered,A290+1,"")</f>
        <v/>
      </c>
      <c r="B291" s="28" t="str">
        <f t="shared" si="90"/>
        <v/>
      </c>
      <c r="C291" s="29" t="str">
        <f t="shared" si="97"/>
        <v/>
      </c>
      <c r="D291" s="29" t="str">
        <f t="shared" si="98"/>
        <v/>
      </c>
      <c r="E291" s="29" t="str">
        <f t="shared" si="91"/>
        <v/>
      </c>
      <c r="F291" s="29" t="str">
        <f t="shared" si="80"/>
        <v/>
      </c>
      <c r="G291" s="29" t="str">
        <f>IF(Pay_Num&lt;&gt;"",IF('Program 1'!Pay_Num&lt;=$J$2,0,Total_Pay-Int),"")</f>
        <v/>
      </c>
      <c r="H291" s="29" t="str">
        <f t="shared" si="99"/>
        <v/>
      </c>
      <c r="I291" s="29" t="str">
        <f t="shared" si="81"/>
        <v/>
      </c>
      <c r="J291" s="30" t="e">
        <f>IF('Program 1'!Beg_Bal&gt;0,E291*($G$3/($G$3+$G$5)),0)</f>
        <v>#VALUE!</v>
      </c>
      <c r="K291" s="30" t="e">
        <f>IF('Program 1'!Beg_Bal&gt;0,E291*($G$5/($G$5+$G$3)),0)</f>
        <v>#VALUE!</v>
      </c>
      <c r="L291" s="30" t="e">
        <f>IF(C291&lt;0,0,IF($M$5&lt;1,($M$5*'Program 1'!C291),$M$5))</f>
        <v>#VALUE!</v>
      </c>
      <c r="M291" s="26"/>
      <c r="N291" s="26"/>
      <c r="O291" s="38">
        <f t="shared" si="92"/>
        <v>0</v>
      </c>
      <c r="P291" s="26" t="e">
        <f t="shared" si="82"/>
        <v>#VALUE!</v>
      </c>
      <c r="Q291" s="26" t="e">
        <f t="shared" si="83"/>
        <v>#VALUE!</v>
      </c>
      <c r="R291" s="31" t="e">
        <f t="shared" si="93"/>
        <v>#VALUE!</v>
      </c>
      <c r="S291" s="31" t="e">
        <f t="shared" si="94"/>
        <v>#VALUE!</v>
      </c>
      <c r="T291" s="31" t="e">
        <f t="shared" si="95"/>
        <v>#VALUE!</v>
      </c>
      <c r="U291" s="31" t="e">
        <f t="shared" si="96"/>
        <v>#VALUE!</v>
      </c>
      <c r="V291" s="26" t="e">
        <f t="shared" si="84"/>
        <v>#VALUE!</v>
      </c>
      <c r="W291" s="26" t="e">
        <f t="shared" si="85"/>
        <v>#VALUE!</v>
      </c>
      <c r="X291" s="26" t="e">
        <f t="shared" si="86"/>
        <v>#VALUE!</v>
      </c>
      <c r="Y291" s="26" t="e">
        <f t="shared" si="87"/>
        <v>#VALUE!</v>
      </c>
      <c r="Z291" s="26" t="e">
        <f t="shared" si="88"/>
        <v>#VALUE!</v>
      </c>
      <c r="AA291" s="26" t="e">
        <f t="shared" si="89"/>
        <v>#VALUE!</v>
      </c>
      <c r="AB291" s="26" t="e">
        <f>IF(P291&gt;0,IF(SUM($N$16:N291)&gt;0,'Program 1'!Loan_Amount-SUM($N$16:N291),'Program 1'!Loan_Amount),0)</f>
        <v>#VALUE!</v>
      </c>
      <c r="AC291" s="37" t="e">
        <f>AB291*('Step 2 Program Parameters'!$C$3/12)</f>
        <v>#VALUE!</v>
      </c>
      <c r="AD291" s="26"/>
    </row>
    <row r="292" spans="1:30" x14ac:dyDescent="0.2">
      <c r="A292" s="27" t="str">
        <f>IF(Values_Entered,A291+1,"")</f>
        <v/>
      </c>
      <c r="B292" s="28" t="str">
        <f t="shared" si="90"/>
        <v/>
      </c>
      <c r="C292" s="29" t="str">
        <f t="shared" si="97"/>
        <v/>
      </c>
      <c r="D292" s="29" t="str">
        <f t="shared" si="98"/>
        <v/>
      </c>
      <c r="E292" s="29" t="str">
        <f t="shared" si="91"/>
        <v/>
      </c>
      <c r="F292" s="29" t="str">
        <f t="shared" si="80"/>
        <v/>
      </c>
      <c r="G292" s="29" t="str">
        <f>IF(Pay_Num&lt;&gt;"",IF('Program 1'!Pay_Num&lt;=$J$2,0,Total_Pay-Int),"")</f>
        <v/>
      </c>
      <c r="H292" s="29" t="str">
        <f t="shared" si="99"/>
        <v/>
      </c>
      <c r="I292" s="29" t="str">
        <f t="shared" si="81"/>
        <v/>
      </c>
      <c r="J292" s="30" t="e">
        <f>IF('Program 1'!Beg_Bal&gt;0,E292*($G$3/($G$3+$G$5)),0)</f>
        <v>#VALUE!</v>
      </c>
      <c r="K292" s="30" t="e">
        <f>IF('Program 1'!Beg_Bal&gt;0,E292*($G$5/($G$5+$G$3)),0)</f>
        <v>#VALUE!</v>
      </c>
      <c r="L292" s="30" t="e">
        <f>IF(C292&lt;0,0,IF($M$5&lt;1,($M$5*'Program 1'!C292),$M$5))</f>
        <v>#VALUE!</v>
      </c>
      <c r="M292" s="26"/>
      <c r="N292" s="26"/>
      <c r="O292" s="38">
        <f t="shared" si="92"/>
        <v>0</v>
      </c>
      <c r="P292" s="26" t="e">
        <f t="shared" si="82"/>
        <v>#VALUE!</v>
      </c>
      <c r="Q292" s="26" t="e">
        <f t="shared" si="83"/>
        <v>#VALUE!</v>
      </c>
      <c r="R292" s="31" t="e">
        <f t="shared" si="93"/>
        <v>#VALUE!</v>
      </c>
      <c r="S292" s="31" t="e">
        <f t="shared" si="94"/>
        <v>#VALUE!</v>
      </c>
      <c r="T292" s="31" t="e">
        <f t="shared" si="95"/>
        <v>#VALUE!</v>
      </c>
      <c r="U292" s="31" t="e">
        <f t="shared" si="96"/>
        <v>#VALUE!</v>
      </c>
      <c r="V292" s="26" t="e">
        <f t="shared" si="84"/>
        <v>#VALUE!</v>
      </c>
      <c r="W292" s="26" t="e">
        <f t="shared" si="85"/>
        <v>#VALUE!</v>
      </c>
      <c r="X292" s="26" t="e">
        <f t="shared" si="86"/>
        <v>#VALUE!</v>
      </c>
      <c r="Y292" s="26" t="e">
        <f t="shared" si="87"/>
        <v>#VALUE!</v>
      </c>
      <c r="Z292" s="26" t="e">
        <f t="shared" si="88"/>
        <v>#VALUE!</v>
      </c>
      <c r="AA292" s="26" t="e">
        <f t="shared" si="89"/>
        <v>#VALUE!</v>
      </c>
      <c r="AB292" s="26" t="e">
        <f>IF(P292&gt;0,IF(SUM($N$16:N292)&gt;0,'Program 1'!Loan_Amount-SUM($N$16:N292),'Program 1'!Loan_Amount),0)</f>
        <v>#VALUE!</v>
      </c>
      <c r="AC292" s="37" t="e">
        <f>AB292*('Step 2 Program Parameters'!$C$3/12)</f>
        <v>#VALUE!</v>
      </c>
      <c r="AD292" s="26"/>
    </row>
    <row r="293" spans="1:30" x14ac:dyDescent="0.2">
      <c r="A293" s="27" t="str">
        <f>IF(Values_Entered,A292+1,"")</f>
        <v/>
      </c>
      <c r="B293" s="28" t="str">
        <f t="shared" si="90"/>
        <v/>
      </c>
      <c r="C293" s="29" t="str">
        <f t="shared" si="97"/>
        <v/>
      </c>
      <c r="D293" s="29" t="str">
        <f t="shared" si="98"/>
        <v/>
      </c>
      <c r="E293" s="29" t="str">
        <f t="shared" si="91"/>
        <v/>
      </c>
      <c r="F293" s="29" t="str">
        <f t="shared" si="80"/>
        <v/>
      </c>
      <c r="G293" s="29" t="str">
        <f>IF(Pay_Num&lt;&gt;"",IF('Program 1'!Pay_Num&lt;=$J$2,0,Total_Pay-Int),"")</f>
        <v/>
      </c>
      <c r="H293" s="29" t="str">
        <f t="shared" si="99"/>
        <v/>
      </c>
      <c r="I293" s="29" t="str">
        <f t="shared" si="81"/>
        <v/>
      </c>
      <c r="J293" s="30" t="e">
        <f>IF('Program 1'!Beg_Bal&gt;0,E293*($G$3/($G$3+$G$5)),0)</f>
        <v>#VALUE!</v>
      </c>
      <c r="K293" s="30" t="e">
        <f>IF('Program 1'!Beg_Bal&gt;0,E293*($G$5/($G$5+$G$3)),0)</f>
        <v>#VALUE!</v>
      </c>
      <c r="L293" s="30" t="e">
        <f>IF(C293&lt;0,0,IF($M$5&lt;1,($M$5*'Program 1'!C293),$M$5))</f>
        <v>#VALUE!</v>
      </c>
      <c r="M293" s="26"/>
      <c r="N293" s="26"/>
      <c r="O293" s="38">
        <f t="shared" si="92"/>
        <v>0</v>
      </c>
      <c r="P293" s="26" t="e">
        <f t="shared" si="82"/>
        <v>#VALUE!</v>
      </c>
      <c r="Q293" s="26" t="e">
        <f t="shared" si="83"/>
        <v>#VALUE!</v>
      </c>
      <c r="R293" s="31" t="e">
        <f t="shared" si="93"/>
        <v>#VALUE!</v>
      </c>
      <c r="S293" s="31" t="e">
        <f t="shared" si="94"/>
        <v>#VALUE!</v>
      </c>
      <c r="T293" s="31" t="e">
        <f t="shared" si="95"/>
        <v>#VALUE!</v>
      </c>
      <c r="U293" s="31" t="e">
        <f t="shared" si="96"/>
        <v>#VALUE!</v>
      </c>
      <c r="V293" s="26" t="e">
        <f t="shared" si="84"/>
        <v>#VALUE!</v>
      </c>
      <c r="W293" s="26" t="e">
        <f t="shared" si="85"/>
        <v>#VALUE!</v>
      </c>
      <c r="X293" s="26" t="e">
        <f t="shared" si="86"/>
        <v>#VALUE!</v>
      </c>
      <c r="Y293" s="26" t="e">
        <f t="shared" si="87"/>
        <v>#VALUE!</v>
      </c>
      <c r="Z293" s="26" t="e">
        <f t="shared" si="88"/>
        <v>#VALUE!</v>
      </c>
      <c r="AA293" s="26" t="e">
        <f t="shared" si="89"/>
        <v>#VALUE!</v>
      </c>
      <c r="AB293" s="26" t="e">
        <f>IF(P293&gt;0,IF(SUM($N$16:N293)&gt;0,'Program 1'!Loan_Amount-SUM($N$16:N293),'Program 1'!Loan_Amount),0)</f>
        <v>#VALUE!</v>
      </c>
      <c r="AC293" s="37" t="e">
        <f>AB293*('Step 2 Program Parameters'!$C$3/12)</f>
        <v>#VALUE!</v>
      </c>
      <c r="AD293" s="26"/>
    </row>
    <row r="294" spans="1:30" x14ac:dyDescent="0.2">
      <c r="A294" s="27" t="str">
        <f>IF(Values_Entered,A293+1,"")</f>
        <v/>
      </c>
      <c r="B294" s="28" t="str">
        <f t="shared" si="90"/>
        <v/>
      </c>
      <c r="C294" s="29" t="str">
        <f t="shared" si="97"/>
        <v/>
      </c>
      <c r="D294" s="29" t="str">
        <f t="shared" si="98"/>
        <v/>
      </c>
      <c r="E294" s="29" t="str">
        <f t="shared" si="91"/>
        <v/>
      </c>
      <c r="F294" s="29" t="str">
        <f t="shared" si="80"/>
        <v/>
      </c>
      <c r="G294" s="29" t="str">
        <f>IF(Pay_Num&lt;&gt;"",IF('Program 1'!Pay_Num&lt;=$J$2,0,Total_Pay-Int),"")</f>
        <v/>
      </c>
      <c r="H294" s="29" t="str">
        <f t="shared" si="99"/>
        <v/>
      </c>
      <c r="I294" s="29" t="str">
        <f t="shared" si="81"/>
        <v/>
      </c>
      <c r="J294" s="30" t="e">
        <f>IF('Program 1'!Beg_Bal&gt;0,E294*($G$3/($G$3+$G$5)),0)</f>
        <v>#VALUE!</v>
      </c>
      <c r="K294" s="30" t="e">
        <f>IF('Program 1'!Beg_Bal&gt;0,E294*($G$5/($G$5+$G$3)),0)</f>
        <v>#VALUE!</v>
      </c>
      <c r="L294" s="30" t="e">
        <f>IF(C294&lt;0,0,IF($M$5&lt;1,($M$5*'Program 1'!C294),$M$5))</f>
        <v>#VALUE!</v>
      </c>
      <c r="M294" s="26"/>
      <c r="N294" s="26"/>
      <c r="O294" s="38">
        <f t="shared" si="92"/>
        <v>0</v>
      </c>
      <c r="P294" s="26" t="e">
        <f t="shared" si="82"/>
        <v>#VALUE!</v>
      </c>
      <c r="Q294" s="26" t="e">
        <f t="shared" si="83"/>
        <v>#VALUE!</v>
      </c>
      <c r="R294" s="31" t="e">
        <f t="shared" si="93"/>
        <v>#VALUE!</v>
      </c>
      <c r="S294" s="31" t="e">
        <f t="shared" si="94"/>
        <v>#VALUE!</v>
      </c>
      <c r="T294" s="31" t="e">
        <f t="shared" si="95"/>
        <v>#VALUE!</v>
      </c>
      <c r="U294" s="31" t="e">
        <f t="shared" si="96"/>
        <v>#VALUE!</v>
      </c>
      <c r="V294" s="26" t="e">
        <f t="shared" si="84"/>
        <v>#VALUE!</v>
      </c>
      <c r="W294" s="26" t="e">
        <f t="shared" si="85"/>
        <v>#VALUE!</v>
      </c>
      <c r="X294" s="26" t="e">
        <f t="shared" si="86"/>
        <v>#VALUE!</v>
      </c>
      <c r="Y294" s="26" t="e">
        <f t="shared" si="87"/>
        <v>#VALUE!</v>
      </c>
      <c r="Z294" s="26" t="e">
        <f t="shared" si="88"/>
        <v>#VALUE!</v>
      </c>
      <c r="AA294" s="26" t="e">
        <f t="shared" si="89"/>
        <v>#VALUE!</v>
      </c>
      <c r="AB294" s="26" t="e">
        <f>IF(P294&gt;0,IF(SUM($N$16:N294)&gt;0,'Program 1'!Loan_Amount-SUM($N$16:N294),'Program 1'!Loan_Amount),0)</f>
        <v>#VALUE!</v>
      </c>
      <c r="AC294" s="37" t="e">
        <f>AB294*('Step 2 Program Parameters'!$C$3/12)</f>
        <v>#VALUE!</v>
      </c>
      <c r="AD294" s="26"/>
    </row>
    <row r="295" spans="1:30" x14ac:dyDescent="0.2">
      <c r="A295" s="27" t="str">
        <f>IF(Values_Entered,A294+1,"")</f>
        <v/>
      </c>
      <c r="B295" s="28" t="str">
        <f t="shared" si="90"/>
        <v/>
      </c>
      <c r="C295" s="29" t="str">
        <f t="shared" si="97"/>
        <v/>
      </c>
      <c r="D295" s="29" t="str">
        <f t="shared" si="98"/>
        <v/>
      </c>
      <c r="E295" s="29" t="str">
        <f t="shared" si="91"/>
        <v/>
      </c>
      <c r="F295" s="29" t="str">
        <f t="shared" si="80"/>
        <v/>
      </c>
      <c r="G295" s="29" t="str">
        <f>IF(Pay_Num&lt;&gt;"",IF('Program 1'!Pay_Num&lt;=$J$2,0,Total_Pay-Int),"")</f>
        <v/>
      </c>
      <c r="H295" s="29" t="str">
        <f t="shared" si="99"/>
        <v/>
      </c>
      <c r="I295" s="29" t="str">
        <f t="shared" si="81"/>
        <v/>
      </c>
      <c r="J295" s="30" t="e">
        <f>IF('Program 1'!Beg_Bal&gt;0,E295*($G$3/($G$3+$G$5)),0)</f>
        <v>#VALUE!</v>
      </c>
      <c r="K295" s="30" t="e">
        <f>IF('Program 1'!Beg_Bal&gt;0,E295*($G$5/($G$5+$G$3)),0)</f>
        <v>#VALUE!</v>
      </c>
      <c r="L295" s="30" t="e">
        <f>IF(C295&lt;0,0,IF($M$5&lt;1,($M$5*'Program 1'!C295),$M$5))</f>
        <v>#VALUE!</v>
      </c>
      <c r="M295" s="26"/>
      <c r="N295" s="26"/>
      <c r="O295" s="38">
        <f t="shared" si="92"/>
        <v>0</v>
      </c>
      <c r="P295" s="26" t="e">
        <f t="shared" si="82"/>
        <v>#VALUE!</v>
      </c>
      <c r="Q295" s="26" t="e">
        <f t="shared" si="83"/>
        <v>#VALUE!</v>
      </c>
      <c r="R295" s="31" t="e">
        <f t="shared" si="93"/>
        <v>#VALUE!</v>
      </c>
      <c r="S295" s="31" t="e">
        <f t="shared" si="94"/>
        <v>#VALUE!</v>
      </c>
      <c r="T295" s="31" t="e">
        <f t="shared" si="95"/>
        <v>#VALUE!</v>
      </c>
      <c r="U295" s="31" t="e">
        <f t="shared" si="96"/>
        <v>#VALUE!</v>
      </c>
      <c r="V295" s="26" t="e">
        <f t="shared" si="84"/>
        <v>#VALUE!</v>
      </c>
      <c r="W295" s="26" t="e">
        <f t="shared" si="85"/>
        <v>#VALUE!</v>
      </c>
      <c r="X295" s="26" t="e">
        <f t="shared" si="86"/>
        <v>#VALUE!</v>
      </c>
      <c r="Y295" s="26" t="e">
        <f t="shared" si="87"/>
        <v>#VALUE!</v>
      </c>
      <c r="Z295" s="26" t="e">
        <f t="shared" si="88"/>
        <v>#VALUE!</v>
      </c>
      <c r="AA295" s="26" t="e">
        <f t="shared" si="89"/>
        <v>#VALUE!</v>
      </c>
      <c r="AB295" s="26" t="e">
        <f>IF(P295&gt;0,IF(SUM($N$16:N295)&gt;0,'Program 1'!Loan_Amount-SUM($N$16:N295),'Program 1'!Loan_Amount),0)</f>
        <v>#VALUE!</v>
      </c>
      <c r="AC295" s="37" t="e">
        <f>AB295*('Step 2 Program Parameters'!$C$3/12)</f>
        <v>#VALUE!</v>
      </c>
      <c r="AD295" s="26"/>
    </row>
    <row r="296" spans="1:30" x14ac:dyDescent="0.2">
      <c r="A296" s="27" t="str">
        <f>IF(Values_Entered,A295+1,"")</f>
        <v/>
      </c>
      <c r="B296" s="28" t="str">
        <f t="shared" si="90"/>
        <v/>
      </c>
      <c r="C296" s="29" t="str">
        <f t="shared" si="97"/>
        <v/>
      </c>
      <c r="D296" s="29" t="str">
        <f t="shared" si="98"/>
        <v/>
      </c>
      <c r="E296" s="29" t="str">
        <f t="shared" si="91"/>
        <v/>
      </c>
      <c r="F296" s="29" t="str">
        <f t="shared" si="80"/>
        <v/>
      </c>
      <c r="G296" s="29" t="str">
        <f>IF(Pay_Num&lt;&gt;"",IF('Program 1'!Pay_Num&lt;=$J$2,0,Total_Pay-Int),"")</f>
        <v/>
      </c>
      <c r="H296" s="29" t="str">
        <f t="shared" si="99"/>
        <v/>
      </c>
      <c r="I296" s="29" t="str">
        <f t="shared" si="81"/>
        <v/>
      </c>
      <c r="J296" s="30" t="e">
        <f>IF('Program 1'!Beg_Bal&gt;0,E296*($G$3/($G$3+$G$5)),0)</f>
        <v>#VALUE!</v>
      </c>
      <c r="K296" s="30" t="e">
        <f>IF('Program 1'!Beg_Bal&gt;0,E296*($G$5/($G$5+$G$3)),0)</f>
        <v>#VALUE!</v>
      </c>
      <c r="L296" s="30" t="e">
        <f>IF(C296&lt;0,0,IF($M$5&lt;1,($M$5*'Program 1'!C296),$M$5))</f>
        <v>#VALUE!</v>
      </c>
      <c r="M296" s="26"/>
      <c r="N296" s="26"/>
      <c r="O296" s="38">
        <f t="shared" si="92"/>
        <v>0</v>
      </c>
      <c r="P296" s="26" t="e">
        <f t="shared" si="82"/>
        <v>#VALUE!</v>
      </c>
      <c r="Q296" s="26" t="e">
        <f t="shared" si="83"/>
        <v>#VALUE!</v>
      </c>
      <c r="R296" s="31" t="e">
        <f t="shared" si="93"/>
        <v>#VALUE!</v>
      </c>
      <c r="S296" s="31" t="e">
        <f t="shared" si="94"/>
        <v>#VALUE!</v>
      </c>
      <c r="T296" s="31" t="e">
        <f t="shared" si="95"/>
        <v>#VALUE!</v>
      </c>
      <c r="U296" s="31" t="e">
        <f t="shared" si="96"/>
        <v>#VALUE!</v>
      </c>
      <c r="V296" s="26" t="e">
        <f t="shared" si="84"/>
        <v>#VALUE!</v>
      </c>
      <c r="W296" s="26" t="e">
        <f t="shared" si="85"/>
        <v>#VALUE!</v>
      </c>
      <c r="X296" s="26" t="e">
        <f t="shared" si="86"/>
        <v>#VALUE!</v>
      </c>
      <c r="Y296" s="26" t="e">
        <f t="shared" si="87"/>
        <v>#VALUE!</v>
      </c>
      <c r="Z296" s="26" t="e">
        <f t="shared" si="88"/>
        <v>#VALUE!</v>
      </c>
      <c r="AA296" s="26" t="e">
        <f t="shared" si="89"/>
        <v>#VALUE!</v>
      </c>
      <c r="AB296" s="26" t="e">
        <f>IF(P296&gt;0,IF(SUM($N$16:N296)&gt;0,'Program 1'!Loan_Amount-SUM($N$16:N296),'Program 1'!Loan_Amount),0)</f>
        <v>#VALUE!</v>
      </c>
      <c r="AC296" s="37" t="e">
        <f>AB296*('Step 2 Program Parameters'!$C$3/12)</f>
        <v>#VALUE!</v>
      </c>
      <c r="AD296" s="26"/>
    </row>
    <row r="297" spans="1:30" x14ac:dyDescent="0.2">
      <c r="A297" s="27" t="str">
        <f>IF(Values_Entered,A296+1,"")</f>
        <v/>
      </c>
      <c r="B297" s="28" t="str">
        <f t="shared" si="90"/>
        <v/>
      </c>
      <c r="C297" s="29" t="str">
        <f t="shared" si="97"/>
        <v/>
      </c>
      <c r="D297" s="29" t="str">
        <f t="shared" si="98"/>
        <v/>
      </c>
      <c r="E297" s="29" t="str">
        <f t="shared" si="91"/>
        <v/>
      </c>
      <c r="F297" s="29" t="str">
        <f t="shared" si="80"/>
        <v/>
      </c>
      <c r="G297" s="29" t="str">
        <f>IF(Pay_Num&lt;&gt;"",IF('Program 1'!Pay_Num&lt;=$J$2,0,Total_Pay-Int),"")</f>
        <v/>
      </c>
      <c r="H297" s="29" t="str">
        <f t="shared" si="99"/>
        <v/>
      </c>
      <c r="I297" s="29" t="str">
        <f t="shared" si="81"/>
        <v/>
      </c>
      <c r="J297" s="30" t="e">
        <f>IF('Program 1'!Beg_Bal&gt;0,E297*($G$3/($G$3+$G$5)),0)</f>
        <v>#VALUE!</v>
      </c>
      <c r="K297" s="30" t="e">
        <f>IF('Program 1'!Beg_Bal&gt;0,E297*($G$5/($G$5+$G$3)),0)</f>
        <v>#VALUE!</v>
      </c>
      <c r="L297" s="30" t="e">
        <f>IF(C297&lt;0,0,IF($M$5&lt;1,($M$5*'Program 1'!C297),$M$5))</f>
        <v>#VALUE!</v>
      </c>
      <c r="M297" s="26"/>
      <c r="N297" s="26"/>
      <c r="O297" s="38">
        <f t="shared" si="92"/>
        <v>0</v>
      </c>
      <c r="P297" s="26" t="e">
        <f t="shared" si="82"/>
        <v>#VALUE!</v>
      </c>
      <c r="Q297" s="26" t="e">
        <f t="shared" si="83"/>
        <v>#VALUE!</v>
      </c>
      <c r="R297" s="31" t="e">
        <f t="shared" si="93"/>
        <v>#VALUE!</v>
      </c>
      <c r="S297" s="31" t="e">
        <f t="shared" si="94"/>
        <v>#VALUE!</v>
      </c>
      <c r="T297" s="31" t="e">
        <f t="shared" si="95"/>
        <v>#VALUE!</v>
      </c>
      <c r="U297" s="31" t="e">
        <f t="shared" si="96"/>
        <v>#VALUE!</v>
      </c>
      <c r="V297" s="26" t="e">
        <f t="shared" si="84"/>
        <v>#VALUE!</v>
      </c>
      <c r="W297" s="26" t="e">
        <f t="shared" si="85"/>
        <v>#VALUE!</v>
      </c>
      <c r="X297" s="26" t="e">
        <f t="shared" si="86"/>
        <v>#VALUE!</v>
      </c>
      <c r="Y297" s="26" t="e">
        <f t="shared" si="87"/>
        <v>#VALUE!</v>
      </c>
      <c r="Z297" s="26" t="e">
        <f t="shared" si="88"/>
        <v>#VALUE!</v>
      </c>
      <c r="AA297" s="26" t="e">
        <f t="shared" si="89"/>
        <v>#VALUE!</v>
      </c>
      <c r="AB297" s="26" t="e">
        <f>IF(P297&gt;0,IF(SUM($N$16:N297)&gt;0,'Program 1'!Loan_Amount-SUM($N$16:N297),'Program 1'!Loan_Amount),0)</f>
        <v>#VALUE!</v>
      </c>
      <c r="AC297" s="37" t="e">
        <f>AB297*('Step 2 Program Parameters'!$C$3/12)</f>
        <v>#VALUE!</v>
      </c>
      <c r="AD297" s="26"/>
    </row>
    <row r="298" spans="1:30" x14ac:dyDescent="0.2">
      <c r="A298" s="27" t="str">
        <f>IF(Values_Entered,A297+1,"")</f>
        <v/>
      </c>
      <c r="B298" s="28" t="str">
        <f t="shared" si="90"/>
        <v/>
      </c>
      <c r="C298" s="29" t="str">
        <f t="shared" si="97"/>
        <v/>
      </c>
      <c r="D298" s="29" t="str">
        <f t="shared" si="98"/>
        <v/>
      </c>
      <c r="E298" s="29" t="str">
        <f t="shared" si="91"/>
        <v/>
      </c>
      <c r="F298" s="29" t="str">
        <f t="shared" si="80"/>
        <v/>
      </c>
      <c r="G298" s="29" t="str">
        <f>IF(Pay_Num&lt;&gt;"",IF('Program 1'!Pay_Num&lt;=$J$2,0,Total_Pay-Int),"")</f>
        <v/>
      </c>
      <c r="H298" s="29" t="str">
        <f t="shared" si="99"/>
        <v/>
      </c>
      <c r="I298" s="29" t="str">
        <f t="shared" si="81"/>
        <v/>
      </c>
      <c r="J298" s="30" t="e">
        <f>IF('Program 1'!Beg_Bal&gt;0,E298*($G$3/($G$3+$G$5)),0)</f>
        <v>#VALUE!</v>
      </c>
      <c r="K298" s="30" t="e">
        <f>IF('Program 1'!Beg_Bal&gt;0,E298*($G$5/($G$5+$G$3)),0)</f>
        <v>#VALUE!</v>
      </c>
      <c r="L298" s="30" t="e">
        <f>IF(C298&lt;0,0,IF($M$5&lt;1,($M$5*'Program 1'!C298),$M$5))</f>
        <v>#VALUE!</v>
      </c>
      <c r="M298" s="26"/>
      <c r="N298" s="26"/>
      <c r="O298" s="38">
        <f t="shared" si="92"/>
        <v>0</v>
      </c>
      <c r="P298" s="26" t="e">
        <f t="shared" si="82"/>
        <v>#VALUE!</v>
      </c>
      <c r="Q298" s="26" t="e">
        <f t="shared" si="83"/>
        <v>#VALUE!</v>
      </c>
      <c r="R298" s="31" t="e">
        <f t="shared" si="93"/>
        <v>#VALUE!</v>
      </c>
      <c r="S298" s="31" t="e">
        <f t="shared" si="94"/>
        <v>#VALUE!</v>
      </c>
      <c r="T298" s="31" t="e">
        <f t="shared" si="95"/>
        <v>#VALUE!</v>
      </c>
      <c r="U298" s="31" t="e">
        <f t="shared" si="96"/>
        <v>#VALUE!</v>
      </c>
      <c r="V298" s="26" t="e">
        <f t="shared" si="84"/>
        <v>#VALUE!</v>
      </c>
      <c r="W298" s="26" t="e">
        <f t="shared" si="85"/>
        <v>#VALUE!</v>
      </c>
      <c r="X298" s="26" t="e">
        <f t="shared" si="86"/>
        <v>#VALUE!</v>
      </c>
      <c r="Y298" s="26" t="e">
        <f t="shared" si="87"/>
        <v>#VALUE!</v>
      </c>
      <c r="Z298" s="26" t="e">
        <f t="shared" si="88"/>
        <v>#VALUE!</v>
      </c>
      <c r="AA298" s="26" t="e">
        <f t="shared" si="89"/>
        <v>#VALUE!</v>
      </c>
      <c r="AB298" s="26" t="e">
        <f>IF(P298&gt;0,IF(SUM($N$16:N298)&gt;0,'Program 1'!Loan_Amount-SUM($N$16:N298),'Program 1'!Loan_Amount),0)</f>
        <v>#VALUE!</v>
      </c>
      <c r="AC298" s="37" t="e">
        <f>AB298*('Step 2 Program Parameters'!$C$3/12)</f>
        <v>#VALUE!</v>
      </c>
      <c r="AD298" s="26"/>
    </row>
    <row r="299" spans="1:30" x14ac:dyDescent="0.2">
      <c r="A299" s="27" t="str">
        <f>IF(Values_Entered,A298+1,"")</f>
        <v/>
      </c>
      <c r="B299" s="28" t="str">
        <f t="shared" si="90"/>
        <v/>
      </c>
      <c r="C299" s="29" t="str">
        <f t="shared" si="97"/>
        <v/>
      </c>
      <c r="D299" s="29" t="str">
        <f t="shared" si="98"/>
        <v/>
      </c>
      <c r="E299" s="29" t="str">
        <f t="shared" si="91"/>
        <v/>
      </c>
      <c r="F299" s="29" t="str">
        <f t="shared" si="80"/>
        <v/>
      </c>
      <c r="G299" s="29" t="str">
        <f>IF(Pay_Num&lt;&gt;"",IF('Program 1'!Pay_Num&lt;=$J$2,0,Total_Pay-Int),"")</f>
        <v/>
      </c>
      <c r="H299" s="29" t="str">
        <f t="shared" si="99"/>
        <v/>
      </c>
      <c r="I299" s="29" t="str">
        <f t="shared" si="81"/>
        <v/>
      </c>
      <c r="J299" s="30" t="e">
        <f>IF('Program 1'!Beg_Bal&gt;0,E299*($G$3/($G$3+$G$5)),0)</f>
        <v>#VALUE!</v>
      </c>
      <c r="K299" s="30" t="e">
        <f>IF('Program 1'!Beg_Bal&gt;0,E299*($G$5/($G$5+$G$3)),0)</f>
        <v>#VALUE!</v>
      </c>
      <c r="L299" s="30" t="e">
        <f>IF(C299&lt;0,0,IF($M$5&lt;1,($M$5*'Program 1'!C299),$M$5))</f>
        <v>#VALUE!</v>
      </c>
      <c r="M299" s="26"/>
      <c r="N299" s="26"/>
      <c r="O299" s="38">
        <f t="shared" si="92"/>
        <v>0</v>
      </c>
      <c r="P299" s="26" t="e">
        <f t="shared" si="82"/>
        <v>#VALUE!</v>
      </c>
      <c r="Q299" s="26" t="e">
        <f t="shared" si="83"/>
        <v>#VALUE!</v>
      </c>
      <c r="R299" s="31" t="e">
        <f t="shared" si="93"/>
        <v>#VALUE!</v>
      </c>
      <c r="S299" s="31" t="e">
        <f t="shared" si="94"/>
        <v>#VALUE!</v>
      </c>
      <c r="T299" s="31" t="e">
        <f t="shared" si="95"/>
        <v>#VALUE!</v>
      </c>
      <c r="U299" s="31" t="e">
        <f t="shared" si="96"/>
        <v>#VALUE!</v>
      </c>
      <c r="V299" s="26" t="e">
        <f t="shared" si="84"/>
        <v>#VALUE!</v>
      </c>
      <c r="W299" s="26" t="e">
        <f t="shared" si="85"/>
        <v>#VALUE!</v>
      </c>
      <c r="X299" s="26" t="e">
        <f t="shared" si="86"/>
        <v>#VALUE!</v>
      </c>
      <c r="Y299" s="26" t="e">
        <f t="shared" si="87"/>
        <v>#VALUE!</v>
      </c>
      <c r="Z299" s="26" t="e">
        <f t="shared" si="88"/>
        <v>#VALUE!</v>
      </c>
      <c r="AA299" s="26" t="e">
        <f t="shared" si="89"/>
        <v>#VALUE!</v>
      </c>
      <c r="AB299" s="26" t="e">
        <f>IF(P299&gt;0,IF(SUM($N$16:N299)&gt;0,'Program 1'!Loan_Amount-SUM($N$16:N299),'Program 1'!Loan_Amount),0)</f>
        <v>#VALUE!</v>
      </c>
      <c r="AC299" s="37" t="e">
        <f>AB299*('Step 2 Program Parameters'!$C$3/12)</f>
        <v>#VALUE!</v>
      </c>
      <c r="AD299" s="26"/>
    </row>
    <row r="300" spans="1:30" x14ac:dyDescent="0.2">
      <c r="A300" s="27" t="str">
        <f>IF(Values_Entered,A299+1,"")</f>
        <v/>
      </c>
      <c r="B300" s="28" t="str">
        <f t="shared" si="90"/>
        <v/>
      </c>
      <c r="C300" s="29" t="str">
        <f t="shared" si="97"/>
        <v/>
      </c>
      <c r="D300" s="29" t="str">
        <f t="shared" si="98"/>
        <v/>
      </c>
      <c r="E300" s="29" t="str">
        <f t="shared" si="91"/>
        <v/>
      </c>
      <c r="F300" s="29" t="str">
        <f t="shared" si="80"/>
        <v/>
      </c>
      <c r="G300" s="29" t="str">
        <f>IF(Pay_Num&lt;&gt;"",IF('Program 1'!Pay_Num&lt;=$J$2,0,Total_Pay-Int),"")</f>
        <v/>
      </c>
      <c r="H300" s="29" t="str">
        <f t="shared" si="99"/>
        <v/>
      </c>
      <c r="I300" s="29" t="str">
        <f t="shared" si="81"/>
        <v/>
      </c>
      <c r="J300" s="30" t="e">
        <f>IF('Program 1'!Beg_Bal&gt;0,E300*($G$3/($G$3+$G$5)),0)</f>
        <v>#VALUE!</v>
      </c>
      <c r="K300" s="30" t="e">
        <f>IF('Program 1'!Beg_Bal&gt;0,E300*($G$5/($G$5+$G$3)),0)</f>
        <v>#VALUE!</v>
      </c>
      <c r="L300" s="30" t="e">
        <f>IF(C300&lt;0,0,IF($M$5&lt;1,($M$5*'Program 1'!C300),$M$5))</f>
        <v>#VALUE!</v>
      </c>
      <c r="M300" s="26"/>
      <c r="N300" s="26"/>
      <c r="O300" s="38">
        <f t="shared" si="92"/>
        <v>0</v>
      </c>
      <c r="P300" s="26" t="e">
        <f t="shared" si="82"/>
        <v>#VALUE!</v>
      </c>
      <c r="Q300" s="26" t="e">
        <f t="shared" si="83"/>
        <v>#VALUE!</v>
      </c>
      <c r="R300" s="31" t="e">
        <f t="shared" si="93"/>
        <v>#VALUE!</v>
      </c>
      <c r="S300" s="31" t="e">
        <f t="shared" si="94"/>
        <v>#VALUE!</v>
      </c>
      <c r="T300" s="31" t="e">
        <f t="shared" si="95"/>
        <v>#VALUE!</v>
      </c>
      <c r="U300" s="31" t="e">
        <f t="shared" si="96"/>
        <v>#VALUE!</v>
      </c>
      <c r="V300" s="26" t="e">
        <f t="shared" si="84"/>
        <v>#VALUE!</v>
      </c>
      <c r="W300" s="26" t="e">
        <f t="shared" si="85"/>
        <v>#VALUE!</v>
      </c>
      <c r="X300" s="26" t="e">
        <f t="shared" si="86"/>
        <v>#VALUE!</v>
      </c>
      <c r="Y300" s="26" t="e">
        <f t="shared" si="87"/>
        <v>#VALUE!</v>
      </c>
      <c r="Z300" s="26" t="e">
        <f t="shared" si="88"/>
        <v>#VALUE!</v>
      </c>
      <c r="AA300" s="26" t="e">
        <f t="shared" si="89"/>
        <v>#VALUE!</v>
      </c>
      <c r="AB300" s="26" t="e">
        <f>IF(P300&gt;0,IF(SUM($N$16:N300)&gt;0,'Program 1'!Loan_Amount-SUM($N$16:N300),'Program 1'!Loan_Amount),0)</f>
        <v>#VALUE!</v>
      </c>
      <c r="AC300" s="37" t="e">
        <f>AB300*('Step 2 Program Parameters'!$C$3/12)</f>
        <v>#VALUE!</v>
      </c>
      <c r="AD300" s="26"/>
    </row>
    <row r="301" spans="1:30" x14ac:dyDescent="0.2">
      <c r="A301" s="27" t="str">
        <f>IF(Values_Entered,A300+1,"")</f>
        <v/>
      </c>
      <c r="B301" s="28" t="str">
        <f t="shared" si="90"/>
        <v/>
      </c>
      <c r="C301" s="29" t="str">
        <f t="shared" si="97"/>
        <v/>
      </c>
      <c r="D301" s="29" t="str">
        <f t="shared" si="98"/>
        <v/>
      </c>
      <c r="E301" s="29" t="str">
        <f t="shared" si="91"/>
        <v/>
      </c>
      <c r="F301" s="29" t="str">
        <f t="shared" si="80"/>
        <v/>
      </c>
      <c r="G301" s="29" t="str">
        <f>IF(Pay_Num&lt;&gt;"",IF('Program 1'!Pay_Num&lt;=$J$2,0,Total_Pay-Int),"")</f>
        <v/>
      </c>
      <c r="H301" s="29" t="str">
        <f t="shared" si="99"/>
        <v/>
      </c>
      <c r="I301" s="29" t="str">
        <f t="shared" si="81"/>
        <v/>
      </c>
      <c r="J301" s="30" t="e">
        <f>IF('Program 1'!Beg_Bal&gt;0,E301*($G$3/($G$3+$G$5)),0)</f>
        <v>#VALUE!</v>
      </c>
      <c r="K301" s="30" t="e">
        <f>IF('Program 1'!Beg_Bal&gt;0,E301*($G$5/($G$5+$G$3)),0)</f>
        <v>#VALUE!</v>
      </c>
      <c r="L301" s="30" t="e">
        <f>IF(C301&lt;0,0,IF($M$5&lt;1,($M$5*'Program 1'!C301),$M$5))</f>
        <v>#VALUE!</v>
      </c>
      <c r="M301" s="26"/>
      <c r="N301" s="26"/>
      <c r="O301" s="38">
        <f t="shared" si="92"/>
        <v>0</v>
      </c>
      <c r="P301" s="26" t="e">
        <f t="shared" si="82"/>
        <v>#VALUE!</v>
      </c>
      <c r="Q301" s="26" t="e">
        <f t="shared" si="83"/>
        <v>#VALUE!</v>
      </c>
      <c r="R301" s="31" t="e">
        <f t="shared" si="93"/>
        <v>#VALUE!</v>
      </c>
      <c r="S301" s="31" t="e">
        <f t="shared" si="94"/>
        <v>#VALUE!</v>
      </c>
      <c r="T301" s="31" t="e">
        <f t="shared" si="95"/>
        <v>#VALUE!</v>
      </c>
      <c r="U301" s="31" t="e">
        <f t="shared" si="96"/>
        <v>#VALUE!</v>
      </c>
      <c r="V301" s="26" t="e">
        <f t="shared" si="84"/>
        <v>#VALUE!</v>
      </c>
      <c r="W301" s="26" t="e">
        <f t="shared" si="85"/>
        <v>#VALUE!</v>
      </c>
      <c r="X301" s="26" t="e">
        <f t="shared" si="86"/>
        <v>#VALUE!</v>
      </c>
      <c r="Y301" s="26" t="e">
        <f t="shared" si="87"/>
        <v>#VALUE!</v>
      </c>
      <c r="Z301" s="26" t="e">
        <f t="shared" si="88"/>
        <v>#VALUE!</v>
      </c>
      <c r="AA301" s="26" t="e">
        <f t="shared" si="89"/>
        <v>#VALUE!</v>
      </c>
      <c r="AB301" s="26" t="e">
        <f>IF(P301&gt;0,IF(SUM($N$16:N301)&gt;0,'Program 1'!Loan_Amount-SUM($N$16:N301),'Program 1'!Loan_Amount),0)</f>
        <v>#VALUE!</v>
      </c>
      <c r="AC301" s="37" t="e">
        <f>AB301*('Step 2 Program Parameters'!$C$3/12)</f>
        <v>#VALUE!</v>
      </c>
      <c r="AD301" s="26"/>
    </row>
    <row r="302" spans="1:30" x14ac:dyDescent="0.2">
      <c r="A302" s="27" t="str">
        <f>IF(Values_Entered,A301+1,"")</f>
        <v/>
      </c>
      <c r="B302" s="28" t="str">
        <f t="shared" si="90"/>
        <v/>
      </c>
      <c r="C302" s="29" t="str">
        <f t="shared" si="97"/>
        <v/>
      </c>
      <c r="D302" s="29" t="str">
        <f t="shared" si="98"/>
        <v/>
      </c>
      <c r="E302" s="29" t="str">
        <f t="shared" si="91"/>
        <v/>
      </c>
      <c r="F302" s="29" t="str">
        <f t="shared" si="80"/>
        <v/>
      </c>
      <c r="G302" s="29" t="str">
        <f>IF(Pay_Num&lt;&gt;"",IF('Program 1'!Pay_Num&lt;=$J$2,0,Total_Pay-Int),"")</f>
        <v/>
      </c>
      <c r="H302" s="29" t="str">
        <f t="shared" si="99"/>
        <v/>
      </c>
      <c r="I302" s="29" t="str">
        <f t="shared" si="81"/>
        <v/>
      </c>
      <c r="J302" s="30" t="e">
        <f>IF('Program 1'!Beg_Bal&gt;0,E302*($G$3/($G$3+$G$5)),0)</f>
        <v>#VALUE!</v>
      </c>
      <c r="K302" s="30" t="e">
        <f>IF('Program 1'!Beg_Bal&gt;0,E302*($G$5/($G$5+$G$3)),0)</f>
        <v>#VALUE!</v>
      </c>
      <c r="L302" s="30" t="e">
        <f>IF(C302&lt;0,0,IF($M$5&lt;1,($M$5*'Program 1'!C302),$M$5))</f>
        <v>#VALUE!</v>
      </c>
      <c r="M302" s="26"/>
      <c r="N302" s="26"/>
      <c r="O302" s="38">
        <f t="shared" si="92"/>
        <v>0</v>
      </c>
      <c r="P302" s="26" t="e">
        <f t="shared" si="82"/>
        <v>#VALUE!</v>
      </c>
      <c r="Q302" s="26" t="e">
        <f t="shared" si="83"/>
        <v>#VALUE!</v>
      </c>
      <c r="R302" s="31" t="e">
        <f t="shared" si="93"/>
        <v>#VALUE!</v>
      </c>
      <c r="S302" s="31" t="e">
        <f t="shared" si="94"/>
        <v>#VALUE!</v>
      </c>
      <c r="T302" s="31" t="e">
        <f t="shared" si="95"/>
        <v>#VALUE!</v>
      </c>
      <c r="U302" s="31" t="e">
        <f t="shared" si="96"/>
        <v>#VALUE!</v>
      </c>
      <c r="V302" s="26" t="e">
        <f t="shared" si="84"/>
        <v>#VALUE!</v>
      </c>
      <c r="W302" s="26" t="e">
        <f t="shared" si="85"/>
        <v>#VALUE!</v>
      </c>
      <c r="X302" s="26" t="e">
        <f t="shared" si="86"/>
        <v>#VALUE!</v>
      </c>
      <c r="Y302" s="26" t="e">
        <f t="shared" si="87"/>
        <v>#VALUE!</v>
      </c>
      <c r="Z302" s="26" t="e">
        <f t="shared" si="88"/>
        <v>#VALUE!</v>
      </c>
      <c r="AA302" s="26" t="e">
        <f t="shared" si="89"/>
        <v>#VALUE!</v>
      </c>
      <c r="AB302" s="26" t="e">
        <f>IF(P302&gt;0,IF(SUM($N$16:N302)&gt;0,'Program 1'!Loan_Amount-SUM($N$16:N302),'Program 1'!Loan_Amount),0)</f>
        <v>#VALUE!</v>
      </c>
      <c r="AC302" s="37" t="e">
        <f>AB302*('Step 2 Program Parameters'!$C$3/12)</f>
        <v>#VALUE!</v>
      </c>
      <c r="AD302" s="26"/>
    </row>
    <row r="303" spans="1:30" x14ac:dyDescent="0.2">
      <c r="A303" s="27" t="str">
        <f>IF(Values_Entered,A302+1,"")</f>
        <v/>
      </c>
      <c r="B303" s="28" t="str">
        <f t="shared" si="90"/>
        <v/>
      </c>
      <c r="C303" s="29" t="str">
        <f t="shared" si="97"/>
        <v/>
      </c>
      <c r="D303" s="29" t="str">
        <f t="shared" si="98"/>
        <v/>
      </c>
      <c r="E303" s="29" t="str">
        <f t="shared" si="91"/>
        <v/>
      </c>
      <c r="F303" s="29" t="str">
        <f t="shared" si="80"/>
        <v/>
      </c>
      <c r="G303" s="29" t="str">
        <f>IF(Pay_Num&lt;&gt;"",IF('Program 1'!Pay_Num&lt;=$J$2,0,Total_Pay-Int),"")</f>
        <v/>
      </c>
      <c r="H303" s="29" t="str">
        <f t="shared" si="99"/>
        <v/>
      </c>
      <c r="I303" s="29" t="str">
        <f t="shared" si="81"/>
        <v/>
      </c>
      <c r="J303" s="30" t="e">
        <f>IF('Program 1'!Beg_Bal&gt;0,E303*($G$3/($G$3+$G$5)),0)</f>
        <v>#VALUE!</v>
      </c>
      <c r="K303" s="30" t="e">
        <f>IF('Program 1'!Beg_Bal&gt;0,E303*($G$5/($G$5+$G$3)),0)</f>
        <v>#VALUE!</v>
      </c>
      <c r="L303" s="30" t="e">
        <f>IF(C303&lt;0,0,IF($M$5&lt;1,($M$5*'Program 1'!C303),$M$5))</f>
        <v>#VALUE!</v>
      </c>
      <c r="M303" s="26"/>
      <c r="N303" s="26"/>
      <c r="O303" s="38">
        <f t="shared" si="92"/>
        <v>0</v>
      </c>
      <c r="P303" s="26" t="e">
        <f t="shared" si="82"/>
        <v>#VALUE!</v>
      </c>
      <c r="Q303" s="26" t="e">
        <f t="shared" si="83"/>
        <v>#VALUE!</v>
      </c>
      <c r="R303" s="31" t="e">
        <f t="shared" si="93"/>
        <v>#VALUE!</v>
      </c>
      <c r="S303" s="31" t="e">
        <f t="shared" si="94"/>
        <v>#VALUE!</v>
      </c>
      <c r="T303" s="31" t="e">
        <f t="shared" si="95"/>
        <v>#VALUE!</v>
      </c>
      <c r="U303" s="31" t="e">
        <f t="shared" si="96"/>
        <v>#VALUE!</v>
      </c>
      <c r="V303" s="26" t="e">
        <f t="shared" si="84"/>
        <v>#VALUE!</v>
      </c>
      <c r="W303" s="26" t="e">
        <f t="shared" si="85"/>
        <v>#VALUE!</v>
      </c>
      <c r="X303" s="26" t="e">
        <f t="shared" si="86"/>
        <v>#VALUE!</v>
      </c>
      <c r="Y303" s="26" t="e">
        <f t="shared" si="87"/>
        <v>#VALUE!</v>
      </c>
      <c r="Z303" s="26" t="e">
        <f t="shared" si="88"/>
        <v>#VALUE!</v>
      </c>
      <c r="AA303" s="26" t="e">
        <f t="shared" si="89"/>
        <v>#VALUE!</v>
      </c>
      <c r="AB303" s="26" t="e">
        <f>IF(P303&gt;0,IF(SUM($N$16:N303)&gt;0,'Program 1'!Loan_Amount-SUM($N$16:N303),'Program 1'!Loan_Amount),0)</f>
        <v>#VALUE!</v>
      </c>
      <c r="AC303" s="37" t="e">
        <f>AB303*('Step 2 Program Parameters'!$C$3/12)</f>
        <v>#VALUE!</v>
      </c>
      <c r="AD303" s="26"/>
    </row>
    <row r="304" spans="1:30" x14ac:dyDescent="0.2">
      <c r="A304" s="27" t="str">
        <f>IF(Values_Entered,A303+1,"")</f>
        <v/>
      </c>
      <c r="B304" s="28" t="str">
        <f t="shared" si="90"/>
        <v/>
      </c>
      <c r="C304" s="29" t="str">
        <f t="shared" si="97"/>
        <v/>
      </c>
      <c r="D304" s="29" t="str">
        <f t="shared" si="98"/>
        <v/>
      </c>
      <c r="E304" s="29" t="str">
        <f t="shared" si="91"/>
        <v/>
      </c>
      <c r="F304" s="29" t="str">
        <f t="shared" si="80"/>
        <v/>
      </c>
      <c r="G304" s="29" t="str">
        <f>IF(Pay_Num&lt;&gt;"",IF('Program 1'!Pay_Num&lt;=$J$2,0,Total_Pay-Int),"")</f>
        <v/>
      </c>
      <c r="H304" s="29" t="str">
        <f t="shared" si="99"/>
        <v/>
      </c>
      <c r="I304" s="29" t="str">
        <f t="shared" si="81"/>
        <v/>
      </c>
      <c r="J304" s="30" t="e">
        <f>IF('Program 1'!Beg_Bal&gt;0,E304*($G$3/($G$3+$G$5)),0)</f>
        <v>#VALUE!</v>
      </c>
      <c r="K304" s="30" t="e">
        <f>IF('Program 1'!Beg_Bal&gt;0,E304*($G$5/($G$5+$G$3)),0)</f>
        <v>#VALUE!</v>
      </c>
      <c r="L304" s="30" t="e">
        <f>IF(C304&lt;0,0,IF($M$5&lt;1,($M$5*'Program 1'!C304),$M$5))</f>
        <v>#VALUE!</v>
      </c>
      <c r="M304" s="26"/>
      <c r="N304" s="26"/>
      <c r="O304" s="38">
        <f t="shared" si="92"/>
        <v>0</v>
      </c>
      <c r="P304" s="26" t="e">
        <f t="shared" si="82"/>
        <v>#VALUE!</v>
      </c>
      <c r="Q304" s="26" t="e">
        <f t="shared" si="83"/>
        <v>#VALUE!</v>
      </c>
      <c r="R304" s="31" t="e">
        <f t="shared" si="93"/>
        <v>#VALUE!</v>
      </c>
      <c r="S304" s="31" t="e">
        <f t="shared" si="94"/>
        <v>#VALUE!</v>
      </c>
      <c r="T304" s="31" t="e">
        <f t="shared" si="95"/>
        <v>#VALUE!</v>
      </c>
      <c r="U304" s="31" t="e">
        <f t="shared" si="96"/>
        <v>#VALUE!</v>
      </c>
      <c r="V304" s="26" t="e">
        <f t="shared" si="84"/>
        <v>#VALUE!</v>
      </c>
      <c r="W304" s="26" t="e">
        <f t="shared" si="85"/>
        <v>#VALUE!</v>
      </c>
      <c r="X304" s="26" t="e">
        <f t="shared" si="86"/>
        <v>#VALUE!</v>
      </c>
      <c r="Y304" s="26" t="e">
        <f t="shared" si="87"/>
        <v>#VALUE!</v>
      </c>
      <c r="Z304" s="26" t="e">
        <f t="shared" si="88"/>
        <v>#VALUE!</v>
      </c>
      <c r="AA304" s="26" t="e">
        <f t="shared" si="89"/>
        <v>#VALUE!</v>
      </c>
      <c r="AB304" s="26" t="e">
        <f>IF(P304&gt;0,IF(SUM($N$16:N304)&gt;0,'Program 1'!Loan_Amount-SUM($N$16:N304),'Program 1'!Loan_Amount),0)</f>
        <v>#VALUE!</v>
      </c>
      <c r="AC304" s="37" t="e">
        <f>AB304*('Step 2 Program Parameters'!$C$3/12)</f>
        <v>#VALUE!</v>
      </c>
      <c r="AD304" s="26"/>
    </row>
    <row r="305" spans="1:30" x14ac:dyDescent="0.2">
      <c r="A305" s="27" t="str">
        <f>IF(Values_Entered,A304+1,"")</f>
        <v/>
      </c>
      <c r="B305" s="28" t="str">
        <f t="shared" si="90"/>
        <v/>
      </c>
      <c r="C305" s="29" t="str">
        <f t="shared" si="97"/>
        <v/>
      </c>
      <c r="D305" s="29" t="str">
        <f t="shared" si="98"/>
        <v/>
      </c>
      <c r="E305" s="29" t="str">
        <f t="shared" si="91"/>
        <v/>
      </c>
      <c r="F305" s="29" t="str">
        <f t="shared" si="80"/>
        <v/>
      </c>
      <c r="G305" s="29" t="str">
        <f>IF(Pay_Num&lt;&gt;"",IF('Program 1'!Pay_Num&lt;=$J$2,0,Total_Pay-Int),"")</f>
        <v/>
      </c>
      <c r="H305" s="29" t="str">
        <f t="shared" si="99"/>
        <v/>
      </c>
      <c r="I305" s="29" t="str">
        <f t="shared" si="81"/>
        <v/>
      </c>
      <c r="J305" s="30" t="e">
        <f>IF('Program 1'!Beg_Bal&gt;0,E305*($G$3/($G$3+$G$5)),0)</f>
        <v>#VALUE!</v>
      </c>
      <c r="K305" s="30" t="e">
        <f>IF('Program 1'!Beg_Bal&gt;0,E305*($G$5/($G$5+$G$3)),0)</f>
        <v>#VALUE!</v>
      </c>
      <c r="L305" s="30" t="e">
        <f>IF(C305&lt;0,0,IF($M$5&lt;1,($M$5*'Program 1'!C305),$M$5))</f>
        <v>#VALUE!</v>
      </c>
      <c r="M305" s="26"/>
      <c r="N305" s="26"/>
      <c r="O305" s="38">
        <f t="shared" si="92"/>
        <v>0</v>
      </c>
      <c r="P305" s="26" t="e">
        <f t="shared" si="82"/>
        <v>#VALUE!</v>
      </c>
      <c r="Q305" s="26" t="e">
        <f t="shared" si="83"/>
        <v>#VALUE!</v>
      </c>
      <c r="R305" s="31" t="e">
        <f t="shared" si="93"/>
        <v>#VALUE!</v>
      </c>
      <c r="S305" s="31" t="e">
        <f t="shared" si="94"/>
        <v>#VALUE!</v>
      </c>
      <c r="T305" s="31" t="e">
        <f t="shared" si="95"/>
        <v>#VALUE!</v>
      </c>
      <c r="U305" s="31" t="e">
        <f t="shared" si="96"/>
        <v>#VALUE!</v>
      </c>
      <c r="V305" s="26" t="e">
        <f t="shared" si="84"/>
        <v>#VALUE!</v>
      </c>
      <c r="W305" s="26" t="e">
        <f t="shared" si="85"/>
        <v>#VALUE!</v>
      </c>
      <c r="X305" s="26" t="e">
        <f t="shared" si="86"/>
        <v>#VALUE!</v>
      </c>
      <c r="Y305" s="26" t="e">
        <f t="shared" si="87"/>
        <v>#VALUE!</v>
      </c>
      <c r="Z305" s="26" t="e">
        <f t="shared" si="88"/>
        <v>#VALUE!</v>
      </c>
      <c r="AA305" s="26" t="e">
        <f t="shared" si="89"/>
        <v>#VALUE!</v>
      </c>
      <c r="AB305" s="26" t="e">
        <f>IF(P305&gt;0,IF(SUM($N$16:N305)&gt;0,'Program 1'!Loan_Amount-SUM($N$16:N305),'Program 1'!Loan_Amount),0)</f>
        <v>#VALUE!</v>
      </c>
      <c r="AC305" s="37" t="e">
        <f>AB305*('Step 2 Program Parameters'!$C$3/12)</f>
        <v>#VALUE!</v>
      </c>
      <c r="AD305" s="26"/>
    </row>
    <row r="306" spans="1:30" x14ac:dyDescent="0.2">
      <c r="A306" s="27" t="str">
        <f>IF(Values_Entered,A305+1,"")</f>
        <v/>
      </c>
      <c r="B306" s="28" t="str">
        <f t="shared" si="90"/>
        <v/>
      </c>
      <c r="C306" s="29" t="str">
        <f t="shared" si="97"/>
        <v/>
      </c>
      <c r="D306" s="29" t="str">
        <f t="shared" si="98"/>
        <v/>
      </c>
      <c r="E306" s="29" t="str">
        <f t="shared" si="91"/>
        <v/>
      </c>
      <c r="F306" s="29" t="str">
        <f t="shared" si="80"/>
        <v/>
      </c>
      <c r="G306" s="29" t="str">
        <f>IF(Pay_Num&lt;&gt;"",IF('Program 1'!Pay_Num&lt;=$J$2,0,Total_Pay-Int),"")</f>
        <v/>
      </c>
      <c r="H306" s="29" t="str">
        <f t="shared" si="99"/>
        <v/>
      </c>
      <c r="I306" s="29" t="str">
        <f t="shared" si="81"/>
        <v/>
      </c>
      <c r="J306" s="30" t="e">
        <f>IF('Program 1'!Beg_Bal&gt;0,E306*($G$3/($G$3+$G$5)),0)</f>
        <v>#VALUE!</v>
      </c>
      <c r="K306" s="30" t="e">
        <f>IF('Program 1'!Beg_Bal&gt;0,E306*($G$5/($G$5+$G$3)),0)</f>
        <v>#VALUE!</v>
      </c>
      <c r="L306" s="30" t="e">
        <f>IF(C306&lt;0,0,IF($M$5&lt;1,($M$5*'Program 1'!C306),$M$5))</f>
        <v>#VALUE!</v>
      </c>
      <c r="M306" s="26"/>
      <c r="N306" s="26"/>
      <c r="O306" s="38">
        <f t="shared" si="92"/>
        <v>0</v>
      </c>
      <c r="P306" s="26" t="e">
        <f t="shared" si="82"/>
        <v>#VALUE!</v>
      </c>
      <c r="Q306" s="26" t="e">
        <f t="shared" si="83"/>
        <v>#VALUE!</v>
      </c>
      <c r="R306" s="31" t="e">
        <f t="shared" si="93"/>
        <v>#VALUE!</v>
      </c>
      <c r="S306" s="31" t="e">
        <f t="shared" si="94"/>
        <v>#VALUE!</v>
      </c>
      <c r="T306" s="31" t="e">
        <f t="shared" si="95"/>
        <v>#VALUE!</v>
      </c>
      <c r="U306" s="31" t="e">
        <f t="shared" si="96"/>
        <v>#VALUE!</v>
      </c>
      <c r="V306" s="26" t="e">
        <f t="shared" si="84"/>
        <v>#VALUE!</v>
      </c>
      <c r="W306" s="26" t="e">
        <f t="shared" si="85"/>
        <v>#VALUE!</v>
      </c>
      <c r="X306" s="26" t="e">
        <f t="shared" si="86"/>
        <v>#VALUE!</v>
      </c>
      <c r="Y306" s="26" t="e">
        <f t="shared" si="87"/>
        <v>#VALUE!</v>
      </c>
      <c r="Z306" s="26" t="e">
        <f t="shared" si="88"/>
        <v>#VALUE!</v>
      </c>
      <c r="AA306" s="26" t="e">
        <f t="shared" si="89"/>
        <v>#VALUE!</v>
      </c>
      <c r="AB306" s="26" t="e">
        <f>IF(P306&gt;0,IF(SUM($N$16:N306)&gt;0,'Program 1'!Loan_Amount-SUM($N$16:N306),'Program 1'!Loan_Amount),0)</f>
        <v>#VALUE!</v>
      </c>
      <c r="AC306" s="37" t="e">
        <f>AB306*('Step 2 Program Parameters'!$C$3/12)</f>
        <v>#VALUE!</v>
      </c>
      <c r="AD306" s="26"/>
    </row>
    <row r="307" spans="1:30" x14ac:dyDescent="0.2">
      <c r="A307" s="27" t="str">
        <f>IF(Values_Entered,A306+1,"")</f>
        <v/>
      </c>
      <c r="B307" s="28" t="str">
        <f t="shared" si="90"/>
        <v/>
      </c>
      <c r="C307" s="29" t="str">
        <f t="shared" si="97"/>
        <v/>
      </c>
      <c r="D307" s="29" t="str">
        <f t="shared" si="98"/>
        <v/>
      </c>
      <c r="E307" s="29" t="str">
        <f t="shared" si="91"/>
        <v/>
      </c>
      <c r="F307" s="29" t="str">
        <f t="shared" si="80"/>
        <v/>
      </c>
      <c r="G307" s="29" t="str">
        <f>IF(Pay_Num&lt;&gt;"",IF('Program 1'!Pay_Num&lt;=$J$2,0,Total_Pay-Int),"")</f>
        <v/>
      </c>
      <c r="H307" s="29" t="str">
        <f t="shared" si="99"/>
        <v/>
      </c>
      <c r="I307" s="29" t="str">
        <f t="shared" si="81"/>
        <v/>
      </c>
      <c r="J307" s="30" t="e">
        <f>IF('Program 1'!Beg_Bal&gt;0,E307*($G$3/($G$3+$G$5)),0)</f>
        <v>#VALUE!</v>
      </c>
      <c r="K307" s="30" t="e">
        <f>IF('Program 1'!Beg_Bal&gt;0,E307*($G$5/($G$5+$G$3)),0)</f>
        <v>#VALUE!</v>
      </c>
      <c r="L307" s="30" t="e">
        <f>IF(C307&lt;0,0,IF($M$5&lt;1,($M$5*'Program 1'!C307),$M$5))</f>
        <v>#VALUE!</v>
      </c>
      <c r="M307" s="26"/>
      <c r="N307" s="26"/>
      <c r="O307" s="38">
        <f t="shared" si="92"/>
        <v>0</v>
      </c>
      <c r="P307" s="26" t="e">
        <f t="shared" si="82"/>
        <v>#VALUE!</v>
      </c>
      <c r="Q307" s="26" t="e">
        <f t="shared" si="83"/>
        <v>#VALUE!</v>
      </c>
      <c r="R307" s="31" t="e">
        <f t="shared" si="93"/>
        <v>#VALUE!</v>
      </c>
      <c r="S307" s="31" t="e">
        <f t="shared" si="94"/>
        <v>#VALUE!</v>
      </c>
      <c r="T307" s="31" t="e">
        <f t="shared" si="95"/>
        <v>#VALUE!</v>
      </c>
      <c r="U307" s="31" t="e">
        <f t="shared" si="96"/>
        <v>#VALUE!</v>
      </c>
      <c r="V307" s="26" t="e">
        <f t="shared" si="84"/>
        <v>#VALUE!</v>
      </c>
      <c r="W307" s="26" t="e">
        <f t="shared" si="85"/>
        <v>#VALUE!</v>
      </c>
      <c r="X307" s="26" t="e">
        <f t="shared" si="86"/>
        <v>#VALUE!</v>
      </c>
      <c r="Y307" s="26" t="e">
        <f t="shared" si="87"/>
        <v>#VALUE!</v>
      </c>
      <c r="Z307" s="26" t="e">
        <f t="shared" si="88"/>
        <v>#VALUE!</v>
      </c>
      <c r="AA307" s="26" t="e">
        <f t="shared" si="89"/>
        <v>#VALUE!</v>
      </c>
      <c r="AB307" s="26" t="e">
        <f>IF(P307&gt;0,IF(SUM($N$16:N307)&gt;0,'Program 1'!Loan_Amount-SUM($N$16:N307),'Program 1'!Loan_Amount),0)</f>
        <v>#VALUE!</v>
      </c>
      <c r="AC307" s="37" t="e">
        <f>AB307*('Step 2 Program Parameters'!$C$3/12)</f>
        <v>#VALUE!</v>
      </c>
      <c r="AD307" s="26"/>
    </row>
    <row r="308" spans="1:30" x14ac:dyDescent="0.2">
      <c r="A308" s="27" t="str">
        <f>IF(Values_Entered,A307+1,"")</f>
        <v/>
      </c>
      <c r="B308" s="28" t="str">
        <f t="shared" si="90"/>
        <v/>
      </c>
      <c r="C308" s="29" t="str">
        <f t="shared" si="97"/>
        <v/>
      </c>
      <c r="D308" s="29" t="str">
        <f t="shared" si="98"/>
        <v/>
      </c>
      <c r="E308" s="29" t="str">
        <f t="shared" si="91"/>
        <v/>
      </c>
      <c r="F308" s="29" t="str">
        <f t="shared" si="80"/>
        <v/>
      </c>
      <c r="G308" s="29" t="str">
        <f>IF(Pay_Num&lt;&gt;"",IF('Program 1'!Pay_Num&lt;=$J$2,0,Total_Pay-Int),"")</f>
        <v/>
      </c>
      <c r="H308" s="29" t="str">
        <f t="shared" si="99"/>
        <v/>
      </c>
      <c r="I308" s="29" t="str">
        <f t="shared" si="81"/>
        <v/>
      </c>
      <c r="J308" s="30" t="e">
        <f>IF('Program 1'!Beg_Bal&gt;0,E308*($G$3/($G$3+$G$5)),0)</f>
        <v>#VALUE!</v>
      </c>
      <c r="K308" s="30" t="e">
        <f>IF('Program 1'!Beg_Bal&gt;0,E308*($G$5/($G$5+$G$3)),0)</f>
        <v>#VALUE!</v>
      </c>
      <c r="L308" s="30" t="e">
        <f>IF(C308&lt;0,0,IF($M$5&lt;1,($M$5*'Program 1'!C308),$M$5))</f>
        <v>#VALUE!</v>
      </c>
      <c r="M308" s="26"/>
      <c r="N308" s="26"/>
      <c r="O308" s="38">
        <f t="shared" si="92"/>
        <v>0</v>
      </c>
      <c r="P308" s="26" t="e">
        <f t="shared" si="82"/>
        <v>#VALUE!</v>
      </c>
      <c r="Q308" s="26" t="e">
        <f t="shared" si="83"/>
        <v>#VALUE!</v>
      </c>
      <c r="R308" s="31" t="e">
        <f t="shared" si="93"/>
        <v>#VALUE!</v>
      </c>
      <c r="S308" s="31" t="e">
        <f t="shared" si="94"/>
        <v>#VALUE!</v>
      </c>
      <c r="T308" s="31" t="e">
        <f t="shared" si="95"/>
        <v>#VALUE!</v>
      </c>
      <c r="U308" s="31" t="e">
        <f t="shared" si="96"/>
        <v>#VALUE!</v>
      </c>
      <c r="V308" s="26" t="e">
        <f t="shared" si="84"/>
        <v>#VALUE!</v>
      </c>
      <c r="W308" s="26" t="e">
        <f t="shared" si="85"/>
        <v>#VALUE!</v>
      </c>
      <c r="X308" s="26" t="e">
        <f t="shared" si="86"/>
        <v>#VALUE!</v>
      </c>
      <c r="Y308" s="26" t="e">
        <f t="shared" si="87"/>
        <v>#VALUE!</v>
      </c>
      <c r="Z308" s="26" t="e">
        <f t="shared" si="88"/>
        <v>#VALUE!</v>
      </c>
      <c r="AA308" s="26" t="e">
        <f t="shared" si="89"/>
        <v>#VALUE!</v>
      </c>
      <c r="AB308" s="26" t="e">
        <f>IF(P308&gt;0,IF(SUM($N$16:N308)&gt;0,'Program 1'!Loan_Amount-SUM($N$16:N308),'Program 1'!Loan_Amount),0)</f>
        <v>#VALUE!</v>
      </c>
      <c r="AC308" s="37" t="e">
        <f>AB308*('Step 2 Program Parameters'!$C$3/12)</f>
        <v>#VALUE!</v>
      </c>
      <c r="AD308" s="26"/>
    </row>
    <row r="309" spans="1:30" x14ac:dyDescent="0.2">
      <c r="A309" s="27" t="str">
        <f>IF(Values_Entered,A308+1,"")</f>
        <v/>
      </c>
      <c r="B309" s="28" t="str">
        <f t="shared" si="90"/>
        <v/>
      </c>
      <c r="C309" s="29" t="str">
        <f t="shared" si="97"/>
        <v/>
      </c>
      <c r="D309" s="29" t="str">
        <f t="shared" si="98"/>
        <v/>
      </c>
      <c r="E309" s="29" t="str">
        <f t="shared" si="91"/>
        <v/>
      </c>
      <c r="F309" s="29" t="str">
        <f t="shared" si="80"/>
        <v/>
      </c>
      <c r="G309" s="29" t="str">
        <f>IF(Pay_Num&lt;&gt;"",IF('Program 1'!Pay_Num&lt;=$J$2,0,Total_Pay-Int),"")</f>
        <v/>
      </c>
      <c r="H309" s="29" t="str">
        <f t="shared" si="99"/>
        <v/>
      </c>
      <c r="I309" s="29" t="str">
        <f t="shared" si="81"/>
        <v/>
      </c>
      <c r="J309" s="30" t="e">
        <f>IF('Program 1'!Beg_Bal&gt;0,E309*($G$3/($G$3+$G$5)),0)</f>
        <v>#VALUE!</v>
      </c>
      <c r="K309" s="30" t="e">
        <f>IF('Program 1'!Beg_Bal&gt;0,E309*($G$5/($G$5+$G$3)),0)</f>
        <v>#VALUE!</v>
      </c>
      <c r="L309" s="30" t="e">
        <f>IF(C309&lt;0,0,IF($M$5&lt;1,($M$5*'Program 1'!C309),$M$5))</f>
        <v>#VALUE!</v>
      </c>
      <c r="M309" s="26"/>
      <c r="N309" s="26"/>
      <c r="O309" s="38">
        <f t="shared" si="92"/>
        <v>0</v>
      </c>
      <c r="P309" s="26" t="e">
        <f t="shared" si="82"/>
        <v>#VALUE!</v>
      </c>
      <c r="Q309" s="26" t="e">
        <f t="shared" si="83"/>
        <v>#VALUE!</v>
      </c>
      <c r="R309" s="31" t="e">
        <f t="shared" si="93"/>
        <v>#VALUE!</v>
      </c>
      <c r="S309" s="31" t="e">
        <f t="shared" si="94"/>
        <v>#VALUE!</v>
      </c>
      <c r="T309" s="31" t="e">
        <f t="shared" si="95"/>
        <v>#VALUE!</v>
      </c>
      <c r="U309" s="31" t="e">
        <f t="shared" si="96"/>
        <v>#VALUE!</v>
      </c>
      <c r="V309" s="26" t="e">
        <f t="shared" si="84"/>
        <v>#VALUE!</v>
      </c>
      <c r="W309" s="26" t="e">
        <f t="shared" si="85"/>
        <v>#VALUE!</v>
      </c>
      <c r="X309" s="26" t="e">
        <f t="shared" si="86"/>
        <v>#VALUE!</v>
      </c>
      <c r="Y309" s="26" t="e">
        <f t="shared" si="87"/>
        <v>#VALUE!</v>
      </c>
      <c r="Z309" s="26" t="e">
        <f t="shared" si="88"/>
        <v>#VALUE!</v>
      </c>
      <c r="AA309" s="26" t="e">
        <f t="shared" si="89"/>
        <v>#VALUE!</v>
      </c>
      <c r="AB309" s="26" t="e">
        <f>IF(P309&gt;0,IF(SUM($N$16:N309)&gt;0,'Program 1'!Loan_Amount-SUM($N$16:N309),'Program 1'!Loan_Amount),0)</f>
        <v>#VALUE!</v>
      </c>
      <c r="AC309" s="37" t="e">
        <f>AB309*('Step 2 Program Parameters'!$C$3/12)</f>
        <v>#VALUE!</v>
      </c>
      <c r="AD309" s="26"/>
    </row>
    <row r="310" spans="1:30" x14ac:dyDescent="0.2">
      <c r="A310" s="27" t="str">
        <f>IF(Values_Entered,A309+1,"")</f>
        <v/>
      </c>
      <c r="B310" s="28" t="str">
        <f t="shared" si="90"/>
        <v/>
      </c>
      <c r="C310" s="29" t="str">
        <f t="shared" si="97"/>
        <v/>
      </c>
      <c r="D310" s="29" t="str">
        <f t="shared" si="98"/>
        <v/>
      </c>
      <c r="E310" s="29" t="str">
        <f t="shared" si="91"/>
        <v/>
      </c>
      <c r="F310" s="29" t="str">
        <f t="shared" si="80"/>
        <v/>
      </c>
      <c r="G310" s="29" t="str">
        <f>IF(Pay_Num&lt;&gt;"",IF('Program 1'!Pay_Num&lt;=$J$2,0,Total_Pay-Int),"")</f>
        <v/>
      </c>
      <c r="H310" s="29" t="str">
        <f t="shared" si="99"/>
        <v/>
      </c>
      <c r="I310" s="29" t="str">
        <f t="shared" si="81"/>
        <v/>
      </c>
      <c r="J310" s="30" t="e">
        <f>IF('Program 1'!Beg_Bal&gt;0,E310*($G$3/($G$3+$G$5)),0)</f>
        <v>#VALUE!</v>
      </c>
      <c r="K310" s="30" t="e">
        <f>IF('Program 1'!Beg_Bal&gt;0,E310*($G$5/($G$5+$G$3)),0)</f>
        <v>#VALUE!</v>
      </c>
      <c r="L310" s="30" t="e">
        <f>IF(C310&lt;0,0,IF($M$5&lt;1,($M$5*'Program 1'!C310),$M$5))</f>
        <v>#VALUE!</v>
      </c>
      <c r="M310" s="26"/>
      <c r="N310" s="26"/>
      <c r="O310" s="38">
        <f t="shared" si="92"/>
        <v>0</v>
      </c>
      <c r="P310" s="26" t="e">
        <f t="shared" si="82"/>
        <v>#VALUE!</v>
      </c>
      <c r="Q310" s="26" t="e">
        <f t="shared" si="83"/>
        <v>#VALUE!</v>
      </c>
      <c r="R310" s="31" t="e">
        <f t="shared" si="93"/>
        <v>#VALUE!</v>
      </c>
      <c r="S310" s="31" t="e">
        <f t="shared" si="94"/>
        <v>#VALUE!</v>
      </c>
      <c r="T310" s="31" t="e">
        <f t="shared" si="95"/>
        <v>#VALUE!</v>
      </c>
      <c r="U310" s="31" t="e">
        <f t="shared" si="96"/>
        <v>#VALUE!</v>
      </c>
      <c r="V310" s="26" t="e">
        <f t="shared" si="84"/>
        <v>#VALUE!</v>
      </c>
      <c r="W310" s="26" t="e">
        <f t="shared" si="85"/>
        <v>#VALUE!</v>
      </c>
      <c r="X310" s="26" t="e">
        <f t="shared" si="86"/>
        <v>#VALUE!</v>
      </c>
      <c r="Y310" s="26" t="e">
        <f t="shared" si="87"/>
        <v>#VALUE!</v>
      </c>
      <c r="Z310" s="26" t="e">
        <f t="shared" si="88"/>
        <v>#VALUE!</v>
      </c>
      <c r="AA310" s="26" t="e">
        <f t="shared" si="89"/>
        <v>#VALUE!</v>
      </c>
      <c r="AB310" s="26" t="e">
        <f>IF(P310&gt;0,IF(SUM($N$16:N310)&gt;0,'Program 1'!Loan_Amount-SUM($N$16:N310),'Program 1'!Loan_Amount),0)</f>
        <v>#VALUE!</v>
      </c>
      <c r="AC310" s="37" t="e">
        <f>AB310*('Step 2 Program Parameters'!$C$3/12)</f>
        <v>#VALUE!</v>
      </c>
      <c r="AD310" s="26"/>
    </row>
    <row r="311" spans="1:30" x14ac:dyDescent="0.2">
      <c r="A311" s="27" t="str">
        <f>IF(Values_Entered,A310+1,"")</f>
        <v/>
      </c>
      <c r="B311" s="28" t="str">
        <f t="shared" si="90"/>
        <v/>
      </c>
      <c r="C311" s="29" t="str">
        <f t="shared" si="97"/>
        <v/>
      </c>
      <c r="D311" s="29" t="str">
        <f t="shared" si="98"/>
        <v/>
      </c>
      <c r="E311" s="29" t="str">
        <f t="shared" si="91"/>
        <v/>
      </c>
      <c r="F311" s="29" t="str">
        <f t="shared" si="80"/>
        <v/>
      </c>
      <c r="G311" s="29" t="str">
        <f>IF(Pay_Num&lt;&gt;"",IF('Program 1'!Pay_Num&lt;=$J$2,0,Total_Pay-Int),"")</f>
        <v/>
      </c>
      <c r="H311" s="29" t="str">
        <f t="shared" si="99"/>
        <v/>
      </c>
      <c r="I311" s="29" t="str">
        <f t="shared" si="81"/>
        <v/>
      </c>
      <c r="J311" s="30" t="e">
        <f>IF('Program 1'!Beg_Bal&gt;0,E311*($G$3/($G$3+$G$5)),0)</f>
        <v>#VALUE!</v>
      </c>
      <c r="K311" s="30" t="e">
        <f>IF('Program 1'!Beg_Bal&gt;0,E311*($G$5/($G$5+$G$3)),0)</f>
        <v>#VALUE!</v>
      </c>
      <c r="L311" s="30" t="e">
        <f>IF(C311&lt;0,0,IF($M$5&lt;1,($M$5*'Program 1'!C311),$M$5))</f>
        <v>#VALUE!</v>
      </c>
      <c r="M311" s="26"/>
      <c r="N311" s="26"/>
      <c r="O311" s="38">
        <f t="shared" si="92"/>
        <v>0</v>
      </c>
      <c r="P311" s="26" t="e">
        <f t="shared" si="82"/>
        <v>#VALUE!</v>
      </c>
      <c r="Q311" s="26" t="e">
        <f t="shared" si="83"/>
        <v>#VALUE!</v>
      </c>
      <c r="R311" s="31" t="e">
        <f t="shared" si="93"/>
        <v>#VALUE!</v>
      </c>
      <c r="S311" s="31" t="e">
        <f t="shared" si="94"/>
        <v>#VALUE!</v>
      </c>
      <c r="T311" s="31" t="e">
        <f t="shared" si="95"/>
        <v>#VALUE!</v>
      </c>
      <c r="U311" s="31" t="e">
        <f t="shared" si="96"/>
        <v>#VALUE!</v>
      </c>
      <c r="V311" s="26" t="e">
        <f t="shared" si="84"/>
        <v>#VALUE!</v>
      </c>
      <c r="W311" s="26" t="e">
        <f t="shared" si="85"/>
        <v>#VALUE!</v>
      </c>
      <c r="X311" s="26" t="e">
        <f t="shared" si="86"/>
        <v>#VALUE!</v>
      </c>
      <c r="Y311" s="26" t="e">
        <f t="shared" si="87"/>
        <v>#VALUE!</v>
      </c>
      <c r="Z311" s="26" t="e">
        <f t="shared" si="88"/>
        <v>#VALUE!</v>
      </c>
      <c r="AA311" s="26" t="e">
        <f t="shared" si="89"/>
        <v>#VALUE!</v>
      </c>
      <c r="AB311" s="26" t="e">
        <f>IF(P311&gt;0,IF(SUM($N$16:N311)&gt;0,'Program 1'!Loan_Amount-SUM($N$16:N311),'Program 1'!Loan_Amount),0)</f>
        <v>#VALUE!</v>
      </c>
      <c r="AC311" s="37" t="e">
        <f>AB311*('Step 2 Program Parameters'!$C$3/12)</f>
        <v>#VALUE!</v>
      </c>
      <c r="AD311" s="26"/>
    </row>
    <row r="312" spans="1:30" x14ac:dyDescent="0.2">
      <c r="A312" s="27" t="str">
        <f>IF(Values_Entered,A311+1,"")</f>
        <v/>
      </c>
      <c r="B312" s="28" t="str">
        <f t="shared" si="90"/>
        <v/>
      </c>
      <c r="C312" s="29" t="str">
        <f t="shared" si="97"/>
        <v/>
      </c>
      <c r="D312" s="29" t="str">
        <f t="shared" si="98"/>
        <v/>
      </c>
      <c r="E312" s="29" t="str">
        <f t="shared" si="91"/>
        <v/>
      </c>
      <c r="F312" s="29" t="str">
        <f t="shared" si="80"/>
        <v/>
      </c>
      <c r="G312" s="29" t="str">
        <f>IF(Pay_Num&lt;&gt;"",IF('Program 1'!Pay_Num&lt;=$J$2,0,Total_Pay-Int),"")</f>
        <v/>
      </c>
      <c r="H312" s="29" t="str">
        <f t="shared" si="99"/>
        <v/>
      </c>
      <c r="I312" s="29" t="str">
        <f t="shared" si="81"/>
        <v/>
      </c>
      <c r="J312" s="30" t="e">
        <f>IF('Program 1'!Beg_Bal&gt;0,E312*($G$3/($G$3+$G$5)),0)</f>
        <v>#VALUE!</v>
      </c>
      <c r="K312" s="30" t="e">
        <f>IF('Program 1'!Beg_Bal&gt;0,E312*($G$5/($G$5+$G$3)),0)</f>
        <v>#VALUE!</v>
      </c>
      <c r="L312" s="30" t="e">
        <f>IF(C312&lt;0,0,IF($M$5&lt;1,($M$5*'Program 1'!C312),$M$5))</f>
        <v>#VALUE!</v>
      </c>
      <c r="M312" s="26"/>
      <c r="N312" s="26"/>
      <c r="O312" s="38">
        <f t="shared" si="92"/>
        <v>0</v>
      </c>
      <c r="P312" s="26" t="e">
        <f t="shared" si="82"/>
        <v>#VALUE!</v>
      </c>
      <c r="Q312" s="26" t="e">
        <f t="shared" si="83"/>
        <v>#VALUE!</v>
      </c>
      <c r="R312" s="31" t="e">
        <f t="shared" si="93"/>
        <v>#VALUE!</v>
      </c>
      <c r="S312" s="31" t="e">
        <f t="shared" si="94"/>
        <v>#VALUE!</v>
      </c>
      <c r="T312" s="31" t="e">
        <f t="shared" si="95"/>
        <v>#VALUE!</v>
      </c>
      <c r="U312" s="31" t="e">
        <f t="shared" si="96"/>
        <v>#VALUE!</v>
      </c>
      <c r="V312" s="26" t="e">
        <f t="shared" si="84"/>
        <v>#VALUE!</v>
      </c>
      <c r="W312" s="26" t="e">
        <f t="shared" si="85"/>
        <v>#VALUE!</v>
      </c>
      <c r="X312" s="26" t="e">
        <f t="shared" si="86"/>
        <v>#VALUE!</v>
      </c>
      <c r="Y312" s="26" t="e">
        <f t="shared" si="87"/>
        <v>#VALUE!</v>
      </c>
      <c r="Z312" s="26" t="e">
        <f t="shared" si="88"/>
        <v>#VALUE!</v>
      </c>
      <c r="AA312" s="26" t="e">
        <f t="shared" si="89"/>
        <v>#VALUE!</v>
      </c>
      <c r="AB312" s="26" t="e">
        <f>IF(P312&gt;0,IF(SUM($N$16:N312)&gt;0,'Program 1'!Loan_Amount-SUM($N$16:N312),'Program 1'!Loan_Amount),0)</f>
        <v>#VALUE!</v>
      </c>
      <c r="AC312" s="37" t="e">
        <f>AB312*('Step 2 Program Parameters'!$C$3/12)</f>
        <v>#VALUE!</v>
      </c>
      <c r="AD312" s="26"/>
    </row>
    <row r="313" spans="1:30" x14ac:dyDescent="0.2">
      <c r="A313" s="27" t="str">
        <f>IF(Values_Entered,A312+1,"")</f>
        <v/>
      </c>
      <c r="B313" s="28" t="str">
        <f t="shared" si="90"/>
        <v/>
      </c>
      <c r="C313" s="29" t="str">
        <f t="shared" si="97"/>
        <v/>
      </c>
      <c r="D313" s="29" t="str">
        <f t="shared" si="98"/>
        <v/>
      </c>
      <c r="E313" s="29" t="str">
        <f t="shared" si="91"/>
        <v/>
      </c>
      <c r="F313" s="29" t="str">
        <f t="shared" si="80"/>
        <v/>
      </c>
      <c r="G313" s="29" t="str">
        <f>IF(Pay_Num&lt;&gt;"",IF('Program 1'!Pay_Num&lt;=$J$2,0,Total_Pay-Int),"")</f>
        <v/>
      </c>
      <c r="H313" s="29" t="str">
        <f t="shared" si="99"/>
        <v/>
      </c>
      <c r="I313" s="29" t="str">
        <f t="shared" si="81"/>
        <v/>
      </c>
      <c r="J313" s="30" t="e">
        <f>IF('Program 1'!Beg_Bal&gt;0,E313*($G$3/($G$3+$G$5)),0)</f>
        <v>#VALUE!</v>
      </c>
      <c r="K313" s="30" t="e">
        <f>IF('Program 1'!Beg_Bal&gt;0,E313*($G$5/($G$5+$G$3)),0)</f>
        <v>#VALUE!</v>
      </c>
      <c r="L313" s="30" t="e">
        <f>IF(C313&lt;0,0,IF($M$5&lt;1,($M$5*'Program 1'!C313),$M$5))</f>
        <v>#VALUE!</v>
      </c>
      <c r="M313" s="26"/>
      <c r="N313" s="26"/>
      <c r="O313" s="38">
        <f t="shared" si="92"/>
        <v>0</v>
      </c>
      <c r="P313" s="26" t="e">
        <f t="shared" si="82"/>
        <v>#VALUE!</v>
      </c>
      <c r="Q313" s="26" t="e">
        <f t="shared" si="83"/>
        <v>#VALUE!</v>
      </c>
      <c r="R313" s="31" t="e">
        <f t="shared" si="93"/>
        <v>#VALUE!</v>
      </c>
      <c r="S313" s="31" t="e">
        <f t="shared" si="94"/>
        <v>#VALUE!</v>
      </c>
      <c r="T313" s="31" t="e">
        <f t="shared" si="95"/>
        <v>#VALUE!</v>
      </c>
      <c r="U313" s="31" t="e">
        <f t="shared" si="96"/>
        <v>#VALUE!</v>
      </c>
      <c r="V313" s="26" t="e">
        <f t="shared" si="84"/>
        <v>#VALUE!</v>
      </c>
      <c r="W313" s="26" t="e">
        <f t="shared" si="85"/>
        <v>#VALUE!</v>
      </c>
      <c r="X313" s="26" t="e">
        <f t="shared" si="86"/>
        <v>#VALUE!</v>
      </c>
      <c r="Y313" s="26" t="e">
        <f t="shared" si="87"/>
        <v>#VALUE!</v>
      </c>
      <c r="Z313" s="26" t="e">
        <f t="shared" si="88"/>
        <v>#VALUE!</v>
      </c>
      <c r="AA313" s="26" t="e">
        <f t="shared" si="89"/>
        <v>#VALUE!</v>
      </c>
      <c r="AB313" s="26" t="e">
        <f>IF(P313&gt;0,IF(SUM($N$16:N313)&gt;0,'Program 1'!Loan_Amount-SUM($N$16:N313),'Program 1'!Loan_Amount),0)</f>
        <v>#VALUE!</v>
      </c>
      <c r="AC313" s="37" t="e">
        <f>AB313*('Step 2 Program Parameters'!$C$3/12)</f>
        <v>#VALUE!</v>
      </c>
      <c r="AD313" s="26"/>
    </row>
    <row r="314" spans="1:30" x14ac:dyDescent="0.2">
      <c r="A314" s="27" t="str">
        <f>IF(Values_Entered,A313+1,"")</f>
        <v/>
      </c>
      <c r="B314" s="28" t="str">
        <f t="shared" si="90"/>
        <v/>
      </c>
      <c r="C314" s="29" t="str">
        <f t="shared" si="97"/>
        <v/>
      </c>
      <c r="D314" s="29" t="str">
        <f t="shared" si="98"/>
        <v/>
      </c>
      <c r="E314" s="29" t="str">
        <f t="shared" si="91"/>
        <v/>
      </c>
      <c r="F314" s="29" t="str">
        <f t="shared" si="80"/>
        <v/>
      </c>
      <c r="G314" s="29" t="str">
        <f>IF(Pay_Num&lt;&gt;"",IF('Program 1'!Pay_Num&lt;=$J$2,0,Total_Pay-Int),"")</f>
        <v/>
      </c>
      <c r="H314" s="29" t="str">
        <f t="shared" si="99"/>
        <v/>
      </c>
      <c r="I314" s="29" t="str">
        <f t="shared" si="81"/>
        <v/>
      </c>
      <c r="J314" s="30" t="e">
        <f>IF('Program 1'!Beg_Bal&gt;0,E314*($G$3/($G$3+$G$5)),0)</f>
        <v>#VALUE!</v>
      </c>
      <c r="K314" s="30" t="e">
        <f>IF('Program 1'!Beg_Bal&gt;0,E314*($G$5/($G$5+$G$3)),0)</f>
        <v>#VALUE!</v>
      </c>
      <c r="L314" s="30" t="e">
        <f>IF(C314&lt;0,0,IF($M$5&lt;1,($M$5*'Program 1'!C314),$M$5))</f>
        <v>#VALUE!</v>
      </c>
      <c r="M314" s="26"/>
      <c r="N314" s="26"/>
      <c r="O314" s="38">
        <f t="shared" si="92"/>
        <v>0</v>
      </c>
      <c r="P314" s="26" t="e">
        <f t="shared" si="82"/>
        <v>#VALUE!</v>
      </c>
      <c r="Q314" s="26" t="e">
        <f t="shared" si="83"/>
        <v>#VALUE!</v>
      </c>
      <c r="R314" s="31" t="e">
        <f t="shared" si="93"/>
        <v>#VALUE!</v>
      </c>
      <c r="S314" s="31" t="e">
        <f t="shared" si="94"/>
        <v>#VALUE!</v>
      </c>
      <c r="T314" s="31" t="e">
        <f t="shared" si="95"/>
        <v>#VALUE!</v>
      </c>
      <c r="U314" s="31" t="e">
        <f t="shared" si="96"/>
        <v>#VALUE!</v>
      </c>
      <c r="V314" s="26" t="e">
        <f t="shared" si="84"/>
        <v>#VALUE!</v>
      </c>
      <c r="W314" s="26" t="e">
        <f t="shared" si="85"/>
        <v>#VALUE!</v>
      </c>
      <c r="X314" s="26" t="e">
        <f t="shared" si="86"/>
        <v>#VALUE!</v>
      </c>
      <c r="Y314" s="26" t="e">
        <f t="shared" si="87"/>
        <v>#VALUE!</v>
      </c>
      <c r="Z314" s="26" t="e">
        <f t="shared" si="88"/>
        <v>#VALUE!</v>
      </c>
      <c r="AA314" s="26" t="e">
        <f t="shared" si="89"/>
        <v>#VALUE!</v>
      </c>
      <c r="AB314" s="26" t="e">
        <f>IF(P314&gt;0,IF(SUM($N$16:N314)&gt;0,'Program 1'!Loan_Amount-SUM($N$16:N314),'Program 1'!Loan_Amount),0)</f>
        <v>#VALUE!</v>
      </c>
      <c r="AC314" s="37" t="e">
        <f>AB314*('Step 2 Program Parameters'!$C$3/12)</f>
        <v>#VALUE!</v>
      </c>
      <c r="AD314" s="26"/>
    </row>
    <row r="315" spans="1:30" x14ac:dyDescent="0.2">
      <c r="A315" s="27" t="str">
        <f>IF(Values_Entered,A314+1,"")</f>
        <v/>
      </c>
      <c r="B315" s="28" t="str">
        <f t="shared" si="90"/>
        <v/>
      </c>
      <c r="C315" s="29" t="str">
        <f t="shared" si="97"/>
        <v/>
      </c>
      <c r="D315" s="29" t="str">
        <f t="shared" si="98"/>
        <v/>
      </c>
      <c r="E315" s="29" t="str">
        <f t="shared" si="91"/>
        <v/>
      </c>
      <c r="F315" s="29" t="str">
        <f t="shared" si="80"/>
        <v/>
      </c>
      <c r="G315" s="29" t="str">
        <f>IF(Pay_Num&lt;&gt;"",IF('Program 1'!Pay_Num&lt;=$J$2,0,Total_Pay-Int),"")</f>
        <v/>
      </c>
      <c r="H315" s="29" t="str">
        <f t="shared" si="99"/>
        <v/>
      </c>
      <c r="I315" s="29" t="str">
        <f t="shared" si="81"/>
        <v/>
      </c>
      <c r="J315" s="30" t="e">
        <f>IF('Program 1'!Beg_Bal&gt;0,E315*($G$3/($G$3+$G$5)),0)</f>
        <v>#VALUE!</v>
      </c>
      <c r="K315" s="30" t="e">
        <f>IF('Program 1'!Beg_Bal&gt;0,E315*($G$5/($G$5+$G$3)),0)</f>
        <v>#VALUE!</v>
      </c>
      <c r="L315" s="30" t="e">
        <f>IF(C315&lt;0,0,IF($M$5&lt;1,($M$5*'Program 1'!C315),$M$5))</f>
        <v>#VALUE!</v>
      </c>
      <c r="M315" s="26"/>
      <c r="N315" s="26"/>
      <c r="O315" s="38">
        <f t="shared" si="92"/>
        <v>0</v>
      </c>
      <c r="P315" s="26" t="e">
        <f t="shared" si="82"/>
        <v>#VALUE!</v>
      </c>
      <c r="Q315" s="26" t="e">
        <f t="shared" si="83"/>
        <v>#VALUE!</v>
      </c>
      <c r="R315" s="31" t="e">
        <f t="shared" si="93"/>
        <v>#VALUE!</v>
      </c>
      <c r="S315" s="31" t="e">
        <f t="shared" si="94"/>
        <v>#VALUE!</v>
      </c>
      <c r="T315" s="31" t="e">
        <f t="shared" si="95"/>
        <v>#VALUE!</v>
      </c>
      <c r="U315" s="31" t="e">
        <f t="shared" si="96"/>
        <v>#VALUE!</v>
      </c>
      <c r="V315" s="26" t="e">
        <f t="shared" si="84"/>
        <v>#VALUE!</v>
      </c>
      <c r="W315" s="26" t="e">
        <f t="shared" si="85"/>
        <v>#VALUE!</v>
      </c>
      <c r="X315" s="26" t="e">
        <f t="shared" si="86"/>
        <v>#VALUE!</v>
      </c>
      <c r="Y315" s="26" t="e">
        <f t="shared" si="87"/>
        <v>#VALUE!</v>
      </c>
      <c r="Z315" s="26" t="e">
        <f t="shared" si="88"/>
        <v>#VALUE!</v>
      </c>
      <c r="AA315" s="26" t="e">
        <f t="shared" si="89"/>
        <v>#VALUE!</v>
      </c>
      <c r="AB315" s="26" t="e">
        <f>IF(P315&gt;0,IF(SUM($N$16:N315)&gt;0,'Program 1'!Loan_Amount-SUM($N$16:N315),'Program 1'!Loan_Amount),0)</f>
        <v>#VALUE!</v>
      </c>
      <c r="AC315" s="37" t="e">
        <f>AB315*('Step 2 Program Parameters'!$C$3/12)</f>
        <v>#VALUE!</v>
      </c>
      <c r="AD315" s="26"/>
    </row>
    <row r="316" spans="1:30" x14ac:dyDescent="0.2">
      <c r="A316" s="27" t="str">
        <f>IF(Values_Entered,A315+1,"")</f>
        <v/>
      </c>
      <c r="B316" s="28" t="str">
        <f t="shared" si="90"/>
        <v/>
      </c>
      <c r="C316" s="29" t="str">
        <f t="shared" si="97"/>
        <v/>
      </c>
      <c r="D316" s="29" t="str">
        <f t="shared" si="98"/>
        <v/>
      </c>
      <c r="E316" s="29" t="str">
        <f t="shared" si="91"/>
        <v/>
      </c>
      <c r="F316" s="29" t="str">
        <f t="shared" si="80"/>
        <v/>
      </c>
      <c r="G316" s="29" t="str">
        <f>IF(Pay_Num&lt;&gt;"",IF('Program 1'!Pay_Num&lt;=$J$2,0,Total_Pay-Int),"")</f>
        <v/>
      </c>
      <c r="H316" s="29" t="str">
        <f t="shared" si="99"/>
        <v/>
      </c>
      <c r="I316" s="29" t="str">
        <f t="shared" si="81"/>
        <v/>
      </c>
      <c r="J316" s="30" t="e">
        <f>IF('Program 1'!Beg_Bal&gt;0,E316*($G$3/($G$3+$G$5)),0)</f>
        <v>#VALUE!</v>
      </c>
      <c r="K316" s="30" t="e">
        <f>IF('Program 1'!Beg_Bal&gt;0,E316*($G$5/($G$5+$G$3)),0)</f>
        <v>#VALUE!</v>
      </c>
      <c r="L316" s="30" t="e">
        <f>IF(C316&lt;0,0,IF($M$5&lt;1,($M$5*'Program 1'!C316),$M$5))</f>
        <v>#VALUE!</v>
      </c>
      <c r="M316" s="26"/>
      <c r="N316" s="26"/>
      <c r="O316" s="38">
        <f t="shared" si="92"/>
        <v>0</v>
      </c>
      <c r="P316" s="26" t="e">
        <f t="shared" si="82"/>
        <v>#VALUE!</v>
      </c>
      <c r="Q316" s="26" t="e">
        <f t="shared" si="83"/>
        <v>#VALUE!</v>
      </c>
      <c r="R316" s="31" t="e">
        <f t="shared" si="93"/>
        <v>#VALUE!</v>
      </c>
      <c r="S316" s="31" t="e">
        <f t="shared" si="94"/>
        <v>#VALUE!</v>
      </c>
      <c r="T316" s="31" t="e">
        <f t="shared" si="95"/>
        <v>#VALUE!</v>
      </c>
      <c r="U316" s="31" t="e">
        <f t="shared" si="96"/>
        <v>#VALUE!</v>
      </c>
      <c r="V316" s="26" t="e">
        <f t="shared" si="84"/>
        <v>#VALUE!</v>
      </c>
      <c r="W316" s="26" t="e">
        <f t="shared" si="85"/>
        <v>#VALUE!</v>
      </c>
      <c r="X316" s="26" t="e">
        <f t="shared" si="86"/>
        <v>#VALUE!</v>
      </c>
      <c r="Y316" s="26" t="e">
        <f t="shared" si="87"/>
        <v>#VALUE!</v>
      </c>
      <c r="Z316" s="26" t="e">
        <f t="shared" si="88"/>
        <v>#VALUE!</v>
      </c>
      <c r="AA316" s="26" t="e">
        <f t="shared" si="89"/>
        <v>#VALUE!</v>
      </c>
      <c r="AB316" s="26" t="e">
        <f>IF(P316&gt;0,IF(SUM($N$16:N316)&gt;0,'Program 1'!Loan_Amount-SUM($N$16:N316),'Program 1'!Loan_Amount),0)</f>
        <v>#VALUE!</v>
      </c>
      <c r="AC316" s="37" t="e">
        <f>AB316*('Step 2 Program Parameters'!$C$3/12)</f>
        <v>#VALUE!</v>
      </c>
      <c r="AD316" s="26"/>
    </row>
    <row r="317" spans="1:30" x14ac:dyDescent="0.2">
      <c r="A317" s="27" t="str">
        <f>IF(Values_Entered,A316+1,"")</f>
        <v/>
      </c>
      <c r="B317" s="28" t="str">
        <f t="shared" si="90"/>
        <v/>
      </c>
      <c r="C317" s="29" t="str">
        <f t="shared" si="97"/>
        <v/>
      </c>
      <c r="D317" s="29" t="str">
        <f t="shared" si="98"/>
        <v/>
      </c>
      <c r="E317" s="29" t="str">
        <f t="shared" si="91"/>
        <v/>
      </c>
      <c r="F317" s="29" t="str">
        <f t="shared" si="80"/>
        <v/>
      </c>
      <c r="G317" s="29" t="str">
        <f>IF(Pay_Num&lt;&gt;"",IF('Program 1'!Pay_Num&lt;=$J$2,0,Total_Pay-Int),"")</f>
        <v/>
      </c>
      <c r="H317" s="29" t="str">
        <f t="shared" si="99"/>
        <v/>
      </c>
      <c r="I317" s="29" t="str">
        <f t="shared" si="81"/>
        <v/>
      </c>
      <c r="J317" s="30" t="e">
        <f>IF('Program 1'!Beg_Bal&gt;0,E317*($G$3/($G$3+$G$5)),0)</f>
        <v>#VALUE!</v>
      </c>
      <c r="K317" s="30" t="e">
        <f>IF('Program 1'!Beg_Bal&gt;0,E317*($G$5/($G$5+$G$3)),0)</f>
        <v>#VALUE!</v>
      </c>
      <c r="L317" s="30" t="e">
        <f>IF(C317&lt;0,0,IF($M$5&lt;1,($M$5*'Program 1'!C317),$M$5))</f>
        <v>#VALUE!</v>
      </c>
      <c r="M317" s="26"/>
      <c r="N317" s="26"/>
      <c r="O317" s="38">
        <f t="shared" si="92"/>
        <v>0</v>
      </c>
      <c r="P317" s="26" t="e">
        <f t="shared" si="82"/>
        <v>#VALUE!</v>
      </c>
      <c r="Q317" s="26" t="e">
        <f t="shared" si="83"/>
        <v>#VALUE!</v>
      </c>
      <c r="R317" s="31" t="e">
        <f t="shared" si="93"/>
        <v>#VALUE!</v>
      </c>
      <c r="S317" s="31" t="e">
        <f t="shared" si="94"/>
        <v>#VALUE!</v>
      </c>
      <c r="T317" s="31" t="e">
        <f t="shared" si="95"/>
        <v>#VALUE!</v>
      </c>
      <c r="U317" s="31" t="e">
        <f t="shared" si="96"/>
        <v>#VALUE!</v>
      </c>
      <c r="V317" s="26" t="e">
        <f t="shared" si="84"/>
        <v>#VALUE!</v>
      </c>
      <c r="W317" s="26" t="e">
        <f t="shared" si="85"/>
        <v>#VALUE!</v>
      </c>
      <c r="X317" s="26" t="e">
        <f t="shared" si="86"/>
        <v>#VALUE!</v>
      </c>
      <c r="Y317" s="26" t="e">
        <f t="shared" si="87"/>
        <v>#VALUE!</v>
      </c>
      <c r="Z317" s="26" t="e">
        <f t="shared" si="88"/>
        <v>#VALUE!</v>
      </c>
      <c r="AA317" s="26" t="e">
        <f t="shared" si="89"/>
        <v>#VALUE!</v>
      </c>
      <c r="AB317" s="26" t="e">
        <f>IF(P317&gt;0,IF(SUM($N$16:N317)&gt;0,'Program 1'!Loan_Amount-SUM($N$16:N317),'Program 1'!Loan_Amount),0)</f>
        <v>#VALUE!</v>
      </c>
      <c r="AC317" s="37" t="e">
        <f>AB317*('Step 2 Program Parameters'!$C$3/12)</f>
        <v>#VALUE!</v>
      </c>
      <c r="AD317" s="26"/>
    </row>
    <row r="318" spans="1:30" x14ac:dyDescent="0.2">
      <c r="A318" s="27" t="str">
        <f>IF(Values_Entered,A317+1,"")</f>
        <v/>
      </c>
      <c r="B318" s="28" t="str">
        <f t="shared" si="90"/>
        <v/>
      </c>
      <c r="C318" s="29" t="str">
        <f t="shared" si="97"/>
        <v/>
      </c>
      <c r="D318" s="29" t="str">
        <f t="shared" si="98"/>
        <v/>
      </c>
      <c r="E318" s="29" t="str">
        <f t="shared" si="91"/>
        <v/>
      </c>
      <c r="F318" s="29" t="str">
        <f t="shared" si="80"/>
        <v/>
      </c>
      <c r="G318" s="29" t="str">
        <f>IF(Pay_Num&lt;&gt;"",IF('Program 1'!Pay_Num&lt;=$J$2,0,Total_Pay-Int),"")</f>
        <v/>
      </c>
      <c r="H318" s="29" t="str">
        <f t="shared" si="99"/>
        <v/>
      </c>
      <c r="I318" s="29" t="str">
        <f t="shared" si="81"/>
        <v/>
      </c>
      <c r="J318" s="30" t="e">
        <f>IF('Program 1'!Beg_Bal&gt;0,E318*($G$3/($G$3+$G$5)),0)</f>
        <v>#VALUE!</v>
      </c>
      <c r="K318" s="30" t="e">
        <f>IF('Program 1'!Beg_Bal&gt;0,E318*($G$5/($G$5+$G$3)),0)</f>
        <v>#VALUE!</v>
      </c>
      <c r="L318" s="30" t="e">
        <f>IF(C318&lt;0,0,IF($M$5&lt;1,($M$5*'Program 1'!C318),$M$5))</f>
        <v>#VALUE!</v>
      </c>
      <c r="M318" s="26"/>
      <c r="N318" s="26"/>
      <c r="O318" s="38">
        <f t="shared" si="92"/>
        <v>0</v>
      </c>
      <c r="P318" s="26" t="e">
        <f t="shared" si="82"/>
        <v>#VALUE!</v>
      </c>
      <c r="Q318" s="26" t="e">
        <f t="shared" si="83"/>
        <v>#VALUE!</v>
      </c>
      <c r="R318" s="31" t="e">
        <f t="shared" si="93"/>
        <v>#VALUE!</v>
      </c>
      <c r="S318" s="31" t="e">
        <f t="shared" si="94"/>
        <v>#VALUE!</v>
      </c>
      <c r="T318" s="31" t="e">
        <f t="shared" si="95"/>
        <v>#VALUE!</v>
      </c>
      <c r="U318" s="31" t="e">
        <f t="shared" si="96"/>
        <v>#VALUE!</v>
      </c>
      <c r="V318" s="26" t="e">
        <f t="shared" si="84"/>
        <v>#VALUE!</v>
      </c>
      <c r="W318" s="26" t="e">
        <f t="shared" si="85"/>
        <v>#VALUE!</v>
      </c>
      <c r="X318" s="26" t="e">
        <f t="shared" si="86"/>
        <v>#VALUE!</v>
      </c>
      <c r="Y318" s="26" t="e">
        <f t="shared" si="87"/>
        <v>#VALUE!</v>
      </c>
      <c r="Z318" s="26" t="e">
        <f t="shared" si="88"/>
        <v>#VALUE!</v>
      </c>
      <c r="AA318" s="26" t="e">
        <f t="shared" si="89"/>
        <v>#VALUE!</v>
      </c>
      <c r="AB318" s="26" t="e">
        <f>IF(P318&gt;0,IF(SUM($N$16:N318)&gt;0,'Program 1'!Loan_Amount-SUM($N$16:N318),'Program 1'!Loan_Amount),0)</f>
        <v>#VALUE!</v>
      </c>
      <c r="AC318" s="37" t="e">
        <f>AB318*('Step 2 Program Parameters'!$C$3/12)</f>
        <v>#VALUE!</v>
      </c>
      <c r="AD318" s="26"/>
    </row>
    <row r="319" spans="1:30" x14ac:dyDescent="0.2">
      <c r="A319" s="27" t="str">
        <f>IF(Values_Entered,A318+1,"")</f>
        <v/>
      </c>
      <c r="B319" s="28" t="str">
        <f t="shared" si="90"/>
        <v/>
      </c>
      <c r="C319" s="29" t="str">
        <f t="shared" ref="C319:C375" si="100">IF(Pay_Num&lt;&gt;"",I318,"")</f>
        <v/>
      </c>
      <c r="D319" s="29" t="str">
        <f t="shared" si="98"/>
        <v/>
      </c>
      <c r="E319" s="29" t="str">
        <f t="shared" si="91"/>
        <v/>
      </c>
      <c r="F319" s="29" t="str">
        <f t="shared" si="80"/>
        <v/>
      </c>
      <c r="G319" s="29" t="str">
        <f>IF(Pay_Num&lt;&gt;"",IF('Program 1'!Pay_Num&lt;=$J$2,0,Total_Pay-Int),"")</f>
        <v/>
      </c>
      <c r="H319" s="29" t="str">
        <f t="shared" si="99"/>
        <v/>
      </c>
      <c r="I319" s="29" t="str">
        <f t="shared" si="81"/>
        <v/>
      </c>
      <c r="J319" s="30" t="e">
        <f>IF('Program 1'!Beg_Bal&gt;0,E319*($G$3/($G$3+$G$5)),0)</f>
        <v>#VALUE!</v>
      </c>
      <c r="K319" s="30" t="e">
        <f>IF('Program 1'!Beg_Bal&gt;0,E319*($G$5/($G$5+$G$3)),0)</f>
        <v>#VALUE!</v>
      </c>
      <c r="L319" s="30" t="e">
        <f>IF(C319&lt;0,0,IF($M$5&lt;1,($M$5*'Program 1'!C319),$M$5))</f>
        <v>#VALUE!</v>
      </c>
      <c r="M319" s="26"/>
      <c r="N319" s="26"/>
      <c r="O319" s="38">
        <f t="shared" si="92"/>
        <v>0</v>
      </c>
      <c r="P319" s="26" t="e">
        <f t="shared" si="82"/>
        <v>#VALUE!</v>
      </c>
      <c r="Q319" s="26" t="e">
        <f t="shared" si="83"/>
        <v>#VALUE!</v>
      </c>
      <c r="R319" s="31" t="e">
        <f t="shared" si="93"/>
        <v>#VALUE!</v>
      </c>
      <c r="S319" s="31" t="e">
        <f t="shared" si="94"/>
        <v>#VALUE!</v>
      </c>
      <c r="T319" s="31" t="e">
        <f t="shared" si="95"/>
        <v>#VALUE!</v>
      </c>
      <c r="U319" s="31" t="e">
        <f t="shared" si="96"/>
        <v>#VALUE!</v>
      </c>
      <c r="V319" s="26" t="e">
        <f t="shared" si="84"/>
        <v>#VALUE!</v>
      </c>
      <c r="W319" s="26" t="e">
        <f t="shared" si="85"/>
        <v>#VALUE!</v>
      </c>
      <c r="X319" s="26" t="e">
        <f t="shared" si="86"/>
        <v>#VALUE!</v>
      </c>
      <c r="Y319" s="26" t="e">
        <f t="shared" si="87"/>
        <v>#VALUE!</v>
      </c>
      <c r="Z319" s="26" t="e">
        <f t="shared" si="88"/>
        <v>#VALUE!</v>
      </c>
      <c r="AA319" s="26" t="e">
        <f t="shared" si="89"/>
        <v>#VALUE!</v>
      </c>
      <c r="AB319" s="26" t="e">
        <f>IF(P319&gt;0,IF(SUM($N$16:N319)&gt;0,'Program 1'!Loan_Amount-SUM($N$16:N319),'Program 1'!Loan_Amount),0)</f>
        <v>#VALUE!</v>
      </c>
      <c r="AC319" s="37" t="e">
        <f>AB319*('Step 2 Program Parameters'!$C$3/12)</f>
        <v>#VALUE!</v>
      </c>
      <c r="AD319" s="26"/>
    </row>
    <row r="320" spans="1:30" x14ac:dyDescent="0.2">
      <c r="A320" s="27" t="str">
        <f>IF(Values_Entered,A319+1,"")</f>
        <v/>
      </c>
      <c r="B320" s="28" t="str">
        <f t="shared" si="90"/>
        <v/>
      </c>
      <c r="C320" s="29" t="str">
        <f t="shared" si="100"/>
        <v/>
      </c>
      <c r="D320" s="29" t="str">
        <f t="shared" si="98"/>
        <v/>
      </c>
      <c r="E320" s="29" t="str">
        <f t="shared" si="91"/>
        <v/>
      </c>
      <c r="F320" s="29" t="str">
        <f t="shared" si="80"/>
        <v/>
      </c>
      <c r="G320" s="29" t="str">
        <f>IF(Pay_Num&lt;&gt;"",IF('Program 1'!Pay_Num&lt;=$J$2,0,Total_Pay-Int),"")</f>
        <v/>
      </c>
      <c r="H320" s="29" t="str">
        <f t="shared" si="99"/>
        <v/>
      </c>
      <c r="I320" s="29" t="str">
        <f t="shared" si="81"/>
        <v/>
      </c>
      <c r="J320" s="30" t="e">
        <f>IF('Program 1'!Beg_Bal&gt;0,E320*($G$3/($G$3+$G$5)),0)</f>
        <v>#VALUE!</v>
      </c>
      <c r="K320" s="30" t="e">
        <f>IF('Program 1'!Beg_Bal&gt;0,E320*($G$5/($G$5+$G$3)),0)</f>
        <v>#VALUE!</v>
      </c>
      <c r="L320" s="30" t="e">
        <f>IF(C320&lt;0,0,IF($M$5&lt;1,($M$5*'Program 1'!C320),$M$5))</f>
        <v>#VALUE!</v>
      </c>
      <c r="M320" s="26"/>
      <c r="N320" s="26"/>
      <c r="O320" s="38">
        <f t="shared" si="92"/>
        <v>0</v>
      </c>
      <c r="P320" s="26" t="e">
        <f t="shared" si="82"/>
        <v>#VALUE!</v>
      </c>
      <c r="Q320" s="26" t="e">
        <f t="shared" si="83"/>
        <v>#VALUE!</v>
      </c>
      <c r="R320" s="31" t="e">
        <f t="shared" si="93"/>
        <v>#VALUE!</v>
      </c>
      <c r="S320" s="31" t="e">
        <f t="shared" si="94"/>
        <v>#VALUE!</v>
      </c>
      <c r="T320" s="31" t="e">
        <f t="shared" si="95"/>
        <v>#VALUE!</v>
      </c>
      <c r="U320" s="31" t="e">
        <f t="shared" si="96"/>
        <v>#VALUE!</v>
      </c>
      <c r="V320" s="26" t="e">
        <f t="shared" si="84"/>
        <v>#VALUE!</v>
      </c>
      <c r="W320" s="26" t="e">
        <f t="shared" si="85"/>
        <v>#VALUE!</v>
      </c>
      <c r="X320" s="26" t="e">
        <f t="shared" si="86"/>
        <v>#VALUE!</v>
      </c>
      <c r="Y320" s="26" t="e">
        <f t="shared" si="87"/>
        <v>#VALUE!</v>
      </c>
      <c r="Z320" s="26" t="e">
        <f t="shared" si="88"/>
        <v>#VALUE!</v>
      </c>
      <c r="AA320" s="26" t="e">
        <f t="shared" si="89"/>
        <v>#VALUE!</v>
      </c>
      <c r="AB320" s="26" t="e">
        <f>IF(P320&gt;0,IF(SUM($N$16:N320)&gt;0,'Program 1'!Loan_Amount-SUM($N$16:N320),'Program 1'!Loan_Amount),0)</f>
        <v>#VALUE!</v>
      </c>
      <c r="AC320" s="37" t="e">
        <f>AB320*('Step 2 Program Parameters'!$C$3/12)</f>
        <v>#VALUE!</v>
      </c>
      <c r="AD320" s="26"/>
    </row>
    <row r="321" spans="1:30" x14ac:dyDescent="0.2">
      <c r="A321" s="27" t="str">
        <f>IF(Values_Entered,A320+1,"")</f>
        <v/>
      </c>
      <c r="B321" s="28" t="str">
        <f t="shared" si="90"/>
        <v/>
      </c>
      <c r="C321" s="29" t="str">
        <f t="shared" si="100"/>
        <v/>
      </c>
      <c r="D321" s="29" t="str">
        <f t="shared" si="98"/>
        <v/>
      </c>
      <c r="E321" s="29" t="str">
        <f t="shared" si="91"/>
        <v/>
      </c>
      <c r="F321" s="29" t="str">
        <f t="shared" si="80"/>
        <v/>
      </c>
      <c r="G321" s="29" t="str">
        <f>IF(Pay_Num&lt;&gt;"",IF('Program 1'!Pay_Num&lt;=$J$2,0,Total_Pay-Int),"")</f>
        <v/>
      </c>
      <c r="H321" s="29" t="str">
        <f t="shared" si="99"/>
        <v/>
      </c>
      <c r="I321" s="29" t="str">
        <f t="shared" si="81"/>
        <v/>
      </c>
      <c r="J321" s="30" t="e">
        <f>IF('Program 1'!Beg_Bal&gt;0,E321*($G$3/($G$3+$G$5)),0)</f>
        <v>#VALUE!</v>
      </c>
      <c r="K321" s="30" t="e">
        <f>IF('Program 1'!Beg_Bal&gt;0,E321*($G$5/($G$5+$G$3)),0)</f>
        <v>#VALUE!</v>
      </c>
      <c r="L321" s="30" t="e">
        <f>IF(C321&lt;0,0,IF($M$5&lt;1,($M$5*'Program 1'!C321),$M$5))</f>
        <v>#VALUE!</v>
      </c>
      <c r="M321" s="26"/>
      <c r="N321" s="26"/>
      <c r="O321" s="38">
        <f t="shared" si="92"/>
        <v>0</v>
      </c>
      <c r="P321" s="26" t="e">
        <f t="shared" si="82"/>
        <v>#VALUE!</v>
      </c>
      <c r="Q321" s="26" t="e">
        <f t="shared" si="83"/>
        <v>#VALUE!</v>
      </c>
      <c r="R321" s="31" t="e">
        <f t="shared" si="93"/>
        <v>#VALUE!</v>
      </c>
      <c r="S321" s="31" t="e">
        <f t="shared" si="94"/>
        <v>#VALUE!</v>
      </c>
      <c r="T321" s="31" t="e">
        <f t="shared" si="95"/>
        <v>#VALUE!</v>
      </c>
      <c r="U321" s="31" t="e">
        <f t="shared" si="96"/>
        <v>#VALUE!</v>
      </c>
      <c r="V321" s="26" t="e">
        <f t="shared" si="84"/>
        <v>#VALUE!</v>
      </c>
      <c r="W321" s="26" t="e">
        <f t="shared" si="85"/>
        <v>#VALUE!</v>
      </c>
      <c r="X321" s="26" t="e">
        <f t="shared" si="86"/>
        <v>#VALUE!</v>
      </c>
      <c r="Y321" s="26" t="e">
        <f t="shared" si="87"/>
        <v>#VALUE!</v>
      </c>
      <c r="Z321" s="26" t="e">
        <f t="shared" si="88"/>
        <v>#VALUE!</v>
      </c>
      <c r="AA321" s="26" t="e">
        <f t="shared" si="89"/>
        <v>#VALUE!</v>
      </c>
      <c r="AB321" s="26" t="e">
        <f>IF(P321&gt;0,IF(SUM($N$16:N321)&gt;0,'Program 1'!Loan_Amount-SUM($N$16:N321),'Program 1'!Loan_Amount),0)</f>
        <v>#VALUE!</v>
      </c>
      <c r="AC321" s="37" t="e">
        <f>AB321*('Step 2 Program Parameters'!$C$3/12)</f>
        <v>#VALUE!</v>
      </c>
      <c r="AD321" s="26"/>
    </row>
    <row r="322" spans="1:30" x14ac:dyDescent="0.2">
      <c r="A322" s="27" t="str">
        <f>IF(Values_Entered,A321+1,"")</f>
        <v/>
      </c>
      <c r="B322" s="28" t="str">
        <f t="shared" si="90"/>
        <v/>
      </c>
      <c r="C322" s="29" t="str">
        <f t="shared" si="100"/>
        <v/>
      </c>
      <c r="D322" s="29" t="str">
        <f t="shared" si="98"/>
        <v/>
      </c>
      <c r="E322" s="29" t="str">
        <f t="shared" si="91"/>
        <v/>
      </c>
      <c r="F322" s="29" t="str">
        <f t="shared" si="80"/>
        <v/>
      </c>
      <c r="G322" s="29" t="str">
        <f>IF(Pay_Num&lt;&gt;"",IF('Program 1'!Pay_Num&lt;=$J$2,0,Total_Pay-Int),"")</f>
        <v/>
      </c>
      <c r="H322" s="29" t="str">
        <f t="shared" si="99"/>
        <v/>
      </c>
      <c r="I322" s="29" t="str">
        <f t="shared" si="81"/>
        <v/>
      </c>
      <c r="J322" s="30" t="e">
        <f>IF('Program 1'!Beg_Bal&gt;0,E322*($G$3/($G$3+$G$5)),0)</f>
        <v>#VALUE!</v>
      </c>
      <c r="K322" s="30" t="e">
        <f>IF('Program 1'!Beg_Bal&gt;0,E322*($G$5/($G$5+$G$3)),0)</f>
        <v>#VALUE!</v>
      </c>
      <c r="L322" s="30" t="e">
        <f>IF(C322&lt;0,0,IF($M$5&lt;1,($M$5*'Program 1'!C322),$M$5))</f>
        <v>#VALUE!</v>
      </c>
      <c r="M322" s="26"/>
      <c r="N322" s="26"/>
      <c r="O322" s="38">
        <f t="shared" si="92"/>
        <v>0</v>
      </c>
      <c r="P322" s="26" t="e">
        <f t="shared" si="82"/>
        <v>#VALUE!</v>
      </c>
      <c r="Q322" s="26" t="e">
        <f t="shared" si="83"/>
        <v>#VALUE!</v>
      </c>
      <c r="R322" s="31" t="e">
        <f t="shared" si="93"/>
        <v>#VALUE!</v>
      </c>
      <c r="S322" s="31" t="e">
        <f t="shared" si="94"/>
        <v>#VALUE!</v>
      </c>
      <c r="T322" s="31" t="e">
        <f t="shared" si="95"/>
        <v>#VALUE!</v>
      </c>
      <c r="U322" s="31" t="e">
        <f t="shared" si="96"/>
        <v>#VALUE!</v>
      </c>
      <c r="V322" s="26" t="e">
        <f t="shared" si="84"/>
        <v>#VALUE!</v>
      </c>
      <c r="W322" s="26" t="e">
        <f t="shared" si="85"/>
        <v>#VALUE!</v>
      </c>
      <c r="X322" s="26" t="e">
        <f t="shared" si="86"/>
        <v>#VALUE!</v>
      </c>
      <c r="Y322" s="26" t="e">
        <f t="shared" si="87"/>
        <v>#VALUE!</v>
      </c>
      <c r="Z322" s="26" t="e">
        <f t="shared" si="88"/>
        <v>#VALUE!</v>
      </c>
      <c r="AA322" s="26" t="e">
        <f t="shared" si="89"/>
        <v>#VALUE!</v>
      </c>
      <c r="AB322" s="26" t="e">
        <f>IF(P322&gt;0,IF(SUM($N$16:N322)&gt;0,'Program 1'!Loan_Amount-SUM($N$16:N322),'Program 1'!Loan_Amount),0)</f>
        <v>#VALUE!</v>
      </c>
      <c r="AC322" s="37" t="e">
        <f>AB322*('Step 2 Program Parameters'!$C$3/12)</f>
        <v>#VALUE!</v>
      </c>
      <c r="AD322" s="26"/>
    </row>
    <row r="323" spans="1:30" x14ac:dyDescent="0.2">
      <c r="A323" s="27" t="str">
        <f>IF(Values_Entered,A322+1,"")</f>
        <v/>
      </c>
      <c r="B323" s="28" t="str">
        <f t="shared" si="90"/>
        <v/>
      </c>
      <c r="C323" s="29" t="str">
        <f t="shared" si="100"/>
        <v/>
      </c>
      <c r="D323" s="29" t="str">
        <f t="shared" si="98"/>
        <v/>
      </c>
      <c r="E323" s="29" t="str">
        <f t="shared" si="91"/>
        <v/>
      </c>
      <c r="F323" s="29" t="str">
        <f t="shared" si="80"/>
        <v/>
      </c>
      <c r="G323" s="29" t="str">
        <f>IF(Pay_Num&lt;&gt;"",IF('Program 1'!Pay_Num&lt;=$J$2,0,Total_Pay-Int),"")</f>
        <v/>
      </c>
      <c r="H323" s="29" t="str">
        <f t="shared" si="99"/>
        <v/>
      </c>
      <c r="I323" s="29" t="str">
        <f t="shared" si="81"/>
        <v/>
      </c>
      <c r="J323" s="30" t="e">
        <f>IF('Program 1'!Beg_Bal&gt;0,E323*($G$3/($G$3+$G$5)),0)</f>
        <v>#VALUE!</v>
      </c>
      <c r="K323" s="30" t="e">
        <f>IF('Program 1'!Beg_Bal&gt;0,E323*($G$5/($G$5+$G$3)),0)</f>
        <v>#VALUE!</v>
      </c>
      <c r="L323" s="30" t="e">
        <f>IF(C323&lt;0,0,IF($M$5&lt;1,($M$5*'Program 1'!C323),$M$5))</f>
        <v>#VALUE!</v>
      </c>
      <c r="M323" s="26"/>
      <c r="N323" s="26"/>
      <c r="O323" s="38">
        <f t="shared" si="92"/>
        <v>0</v>
      </c>
      <c r="P323" s="26" t="e">
        <f t="shared" si="82"/>
        <v>#VALUE!</v>
      </c>
      <c r="Q323" s="26" t="e">
        <f t="shared" si="83"/>
        <v>#VALUE!</v>
      </c>
      <c r="R323" s="31" t="e">
        <f t="shared" si="93"/>
        <v>#VALUE!</v>
      </c>
      <c r="S323" s="31" t="e">
        <f t="shared" si="94"/>
        <v>#VALUE!</v>
      </c>
      <c r="T323" s="31" t="e">
        <f t="shared" si="95"/>
        <v>#VALUE!</v>
      </c>
      <c r="U323" s="31" t="e">
        <f t="shared" si="96"/>
        <v>#VALUE!</v>
      </c>
      <c r="V323" s="26" t="e">
        <f t="shared" si="84"/>
        <v>#VALUE!</v>
      </c>
      <c r="W323" s="26" t="e">
        <f t="shared" si="85"/>
        <v>#VALUE!</v>
      </c>
      <c r="X323" s="26" t="e">
        <f t="shared" si="86"/>
        <v>#VALUE!</v>
      </c>
      <c r="Y323" s="26" t="e">
        <f t="shared" si="87"/>
        <v>#VALUE!</v>
      </c>
      <c r="Z323" s="26" t="e">
        <f t="shared" si="88"/>
        <v>#VALUE!</v>
      </c>
      <c r="AA323" s="26" t="e">
        <f t="shared" si="89"/>
        <v>#VALUE!</v>
      </c>
      <c r="AB323" s="26" t="e">
        <f>IF(P323&gt;0,IF(SUM($N$16:N323)&gt;0,'Program 1'!Loan_Amount-SUM($N$16:N323),'Program 1'!Loan_Amount),0)</f>
        <v>#VALUE!</v>
      </c>
      <c r="AC323" s="37" t="e">
        <f>AB323*('Step 2 Program Parameters'!$C$3/12)</f>
        <v>#VALUE!</v>
      </c>
      <c r="AD323" s="26"/>
    </row>
    <row r="324" spans="1:30" x14ac:dyDescent="0.2">
      <c r="A324" s="27" t="str">
        <f>IF(Values_Entered,A323+1,"")</f>
        <v/>
      </c>
      <c r="B324" s="28" t="str">
        <f t="shared" si="90"/>
        <v/>
      </c>
      <c r="C324" s="29" t="str">
        <f t="shared" si="100"/>
        <v/>
      </c>
      <c r="D324" s="29" t="str">
        <f t="shared" si="98"/>
        <v/>
      </c>
      <c r="E324" s="29" t="str">
        <f t="shared" si="91"/>
        <v/>
      </c>
      <c r="F324" s="29" t="str">
        <f t="shared" si="80"/>
        <v/>
      </c>
      <c r="G324" s="29" t="str">
        <f>IF(Pay_Num&lt;&gt;"",IF('Program 1'!Pay_Num&lt;=$J$2,0,Total_Pay-Int),"")</f>
        <v/>
      </c>
      <c r="H324" s="29" t="str">
        <f t="shared" si="99"/>
        <v/>
      </c>
      <c r="I324" s="29" t="str">
        <f t="shared" si="81"/>
        <v/>
      </c>
      <c r="J324" s="30" t="e">
        <f>IF('Program 1'!Beg_Bal&gt;0,E324*($G$3/($G$3+$G$5)),0)</f>
        <v>#VALUE!</v>
      </c>
      <c r="K324" s="30" t="e">
        <f>IF('Program 1'!Beg_Bal&gt;0,E324*($G$5/($G$5+$G$3)),0)</f>
        <v>#VALUE!</v>
      </c>
      <c r="L324" s="30" t="e">
        <f>IF(C324&lt;0,0,IF($M$5&lt;1,($M$5*'Program 1'!C324),$M$5))</f>
        <v>#VALUE!</v>
      </c>
      <c r="M324" s="26"/>
      <c r="N324" s="26"/>
      <c r="O324" s="38">
        <f t="shared" si="92"/>
        <v>0</v>
      </c>
      <c r="P324" s="26" t="e">
        <f t="shared" si="82"/>
        <v>#VALUE!</v>
      </c>
      <c r="Q324" s="26" t="e">
        <f t="shared" si="83"/>
        <v>#VALUE!</v>
      </c>
      <c r="R324" s="31" t="e">
        <f t="shared" si="93"/>
        <v>#VALUE!</v>
      </c>
      <c r="S324" s="31" t="e">
        <f t="shared" si="94"/>
        <v>#VALUE!</v>
      </c>
      <c r="T324" s="31" t="e">
        <f t="shared" si="95"/>
        <v>#VALUE!</v>
      </c>
      <c r="U324" s="31" t="e">
        <f t="shared" si="96"/>
        <v>#VALUE!</v>
      </c>
      <c r="V324" s="26" t="e">
        <f t="shared" si="84"/>
        <v>#VALUE!</v>
      </c>
      <c r="W324" s="26" t="e">
        <f t="shared" si="85"/>
        <v>#VALUE!</v>
      </c>
      <c r="X324" s="26" t="e">
        <f t="shared" si="86"/>
        <v>#VALUE!</v>
      </c>
      <c r="Y324" s="26" t="e">
        <f t="shared" si="87"/>
        <v>#VALUE!</v>
      </c>
      <c r="Z324" s="26" t="e">
        <f t="shared" si="88"/>
        <v>#VALUE!</v>
      </c>
      <c r="AA324" s="26" t="e">
        <f t="shared" si="89"/>
        <v>#VALUE!</v>
      </c>
      <c r="AB324" s="26" t="e">
        <f>IF(P324&gt;0,IF(SUM($N$16:N324)&gt;0,'Program 1'!Loan_Amount-SUM($N$16:N324),'Program 1'!Loan_Amount),0)</f>
        <v>#VALUE!</v>
      </c>
      <c r="AC324" s="37" t="e">
        <f>AB324*('Step 2 Program Parameters'!$C$3/12)</f>
        <v>#VALUE!</v>
      </c>
      <c r="AD324" s="26"/>
    </row>
    <row r="325" spans="1:30" x14ac:dyDescent="0.2">
      <c r="A325" s="27" t="str">
        <f>IF(Values_Entered,A324+1,"")</f>
        <v/>
      </c>
      <c r="B325" s="28" t="str">
        <f t="shared" si="90"/>
        <v/>
      </c>
      <c r="C325" s="29" t="str">
        <f t="shared" si="100"/>
        <v/>
      </c>
      <c r="D325" s="29" t="str">
        <f t="shared" si="98"/>
        <v/>
      </c>
      <c r="E325" s="29" t="str">
        <f t="shared" si="91"/>
        <v/>
      </c>
      <c r="F325" s="29" t="str">
        <f t="shared" si="80"/>
        <v/>
      </c>
      <c r="G325" s="29" t="str">
        <f>IF(Pay_Num&lt;&gt;"",IF('Program 1'!Pay_Num&lt;=$J$2,0,Total_Pay-Int),"")</f>
        <v/>
      </c>
      <c r="H325" s="29" t="str">
        <f t="shared" si="99"/>
        <v/>
      </c>
      <c r="I325" s="29" t="str">
        <f t="shared" si="81"/>
        <v/>
      </c>
      <c r="J325" s="30" t="e">
        <f>IF('Program 1'!Beg_Bal&gt;0,E325*($G$3/($G$3+$G$5)),0)</f>
        <v>#VALUE!</v>
      </c>
      <c r="K325" s="30" t="e">
        <f>IF('Program 1'!Beg_Bal&gt;0,E325*($G$5/($G$5+$G$3)),0)</f>
        <v>#VALUE!</v>
      </c>
      <c r="L325" s="30" t="e">
        <f>IF(C325&lt;0,0,IF($M$5&lt;1,($M$5*'Program 1'!C325),$M$5))</f>
        <v>#VALUE!</v>
      </c>
      <c r="M325" s="26"/>
      <c r="N325" s="26"/>
      <c r="O325" s="38">
        <f t="shared" si="92"/>
        <v>0</v>
      </c>
      <c r="P325" s="26" t="e">
        <f t="shared" si="82"/>
        <v>#VALUE!</v>
      </c>
      <c r="Q325" s="26" t="e">
        <f t="shared" si="83"/>
        <v>#VALUE!</v>
      </c>
      <c r="R325" s="31" t="e">
        <f t="shared" si="93"/>
        <v>#VALUE!</v>
      </c>
      <c r="S325" s="31" t="e">
        <f t="shared" si="94"/>
        <v>#VALUE!</v>
      </c>
      <c r="T325" s="31" t="e">
        <f t="shared" si="95"/>
        <v>#VALUE!</v>
      </c>
      <c r="U325" s="31" t="e">
        <f t="shared" si="96"/>
        <v>#VALUE!</v>
      </c>
      <c r="V325" s="26" t="e">
        <f t="shared" si="84"/>
        <v>#VALUE!</v>
      </c>
      <c r="W325" s="26" t="e">
        <f t="shared" si="85"/>
        <v>#VALUE!</v>
      </c>
      <c r="X325" s="26" t="e">
        <f t="shared" si="86"/>
        <v>#VALUE!</v>
      </c>
      <c r="Y325" s="26" t="e">
        <f t="shared" si="87"/>
        <v>#VALUE!</v>
      </c>
      <c r="Z325" s="26" t="e">
        <f t="shared" si="88"/>
        <v>#VALUE!</v>
      </c>
      <c r="AA325" s="26" t="e">
        <f t="shared" si="89"/>
        <v>#VALUE!</v>
      </c>
      <c r="AB325" s="26" t="e">
        <f>IF(P325&gt;0,IF(SUM($N$16:N325)&gt;0,'Program 1'!Loan_Amount-SUM($N$16:N325),'Program 1'!Loan_Amount),0)</f>
        <v>#VALUE!</v>
      </c>
      <c r="AC325" s="37" t="e">
        <f>AB325*('Step 2 Program Parameters'!$C$3/12)</f>
        <v>#VALUE!</v>
      </c>
      <c r="AD325" s="26"/>
    </row>
    <row r="326" spans="1:30" x14ac:dyDescent="0.2">
      <c r="A326" s="27" t="str">
        <f>IF(Values_Entered,A325+1,"")</f>
        <v/>
      </c>
      <c r="B326" s="28" t="str">
        <f t="shared" si="90"/>
        <v/>
      </c>
      <c r="C326" s="29" t="str">
        <f t="shared" si="100"/>
        <v/>
      </c>
      <c r="D326" s="29" t="str">
        <f t="shared" si="98"/>
        <v/>
      </c>
      <c r="E326" s="29" t="str">
        <f t="shared" si="91"/>
        <v/>
      </c>
      <c r="F326" s="29" t="str">
        <f t="shared" si="80"/>
        <v/>
      </c>
      <c r="G326" s="29" t="str">
        <f>IF(Pay_Num&lt;&gt;"",IF('Program 1'!Pay_Num&lt;=$J$2,0,Total_Pay-Int),"")</f>
        <v/>
      </c>
      <c r="H326" s="29" t="str">
        <f t="shared" si="99"/>
        <v/>
      </c>
      <c r="I326" s="29" t="str">
        <f t="shared" si="81"/>
        <v/>
      </c>
      <c r="J326" s="30" t="e">
        <f>IF('Program 1'!Beg_Bal&gt;0,E326*($G$3/($G$3+$G$5)),0)</f>
        <v>#VALUE!</v>
      </c>
      <c r="K326" s="30" t="e">
        <f>IF('Program 1'!Beg_Bal&gt;0,E326*($G$5/($G$5+$G$3)),0)</f>
        <v>#VALUE!</v>
      </c>
      <c r="L326" s="30" t="e">
        <f>IF(C326&lt;0,0,IF($M$5&lt;1,($M$5*'Program 1'!C326),$M$5))</f>
        <v>#VALUE!</v>
      </c>
      <c r="M326" s="26"/>
      <c r="N326" s="26"/>
      <c r="O326" s="38">
        <f t="shared" si="92"/>
        <v>0</v>
      </c>
      <c r="P326" s="26" t="e">
        <f t="shared" si="82"/>
        <v>#VALUE!</v>
      </c>
      <c r="Q326" s="26" t="e">
        <f t="shared" si="83"/>
        <v>#VALUE!</v>
      </c>
      <c r="R326" s="31" t="e">
        <f t="shared" si="93"/>
        <v>#VALUE!</v>
      </c>
      <c r="S326" s="31" t="e">
        <f t="shared" si="94"/>
        <v>#VALUE!</v>
      </c>
      <c r="T326" s="31" t="e">
        <f t="shared" si="95"/>
        <v>#VALUE!</v>
      </c>
      <c r="U326" s="31" t="e">
        <f t="shared" si="96"/>
        <v>#VALUE!</v>
      </c>
      <c r="V326" s="26" t="e">
        <f t="shared" si="84"/>
        <v>#VALUE!</v>
      </c>
      <c r="W326" s="26" t="e">
        <f t="shared" si="85"/>
        <v>#VALUE!</v>
      </c>
      <c r="X326" s="26" t="e">
        <f t="shared" si="86"/>
        <v>#VALUE!</v>
      </c>
      <c r="Y326" s="26" t="e">
        <f t="shared" si="87"/>
        <v>#VALUE!</v>
      </c>
      <c r="Z326" s="26" t="e">
        <f t="shared" si="88"/>
        <v>#VALUE!</v>
      </c>
      <c r="AA326" s="26" t="e">
        <f t="shared" si="89"/>
        <v>#VALUE!</v>
      </c>
      <c r="AB326" s="26" t="e">
        <f>IF(P326&gt;0,IF(SUM($N$16:N326)&gt;0,'Program 1'!Loan_Amount-SUM($N$16:N326),'Program 1'!Loan_Amount),0)</f>
        <v>#VALUE!</v>
      </c>
      <c r="AC326" s="37" t="e">
        <f>AB326*('Step 2 Program Parameters'!$C$3/12)</f>
        <v>#VALUE!</v>
      </c>
      <c r="AD326" s="26"/>
    </row>
    <row r="327" spans="1:30" x14ac:dyDescent="0.2">
      <c r="A327" s="27" t="str">
        <f>IF(Values_Entered,A326+1,"")</f>
        <v/>
      </c>
      <c r="B327" s="28" t="str">
        <f t="shared" si="90"/>
        <v/>
      </c>
      <c r="C327" s="29" t="str">
        <f t="shared" si="100"/>
        <v/>
      </c>
      <c r="D327" s="29" t="str">
        <f t="shared" si="98"/>
        <v/>
      </c>
      <c r="E327" s="29" t="str">
        <f t="shared" si="91"/>
        <v/>
      </c>
      <c r="F327" s="29" t="str">
        <f t="shared" si="80"/>
        <v/>
      </c>
      <c r="G327" s="29" t="str">
        <f>IF(Pay_Num&lt;&gt;"",IF('Program 1'!Pay_Num&lt;=$J$2,0,Total_Pay-Int),"")</f>
        <v/>
      </c>
      <c r="H327" s="29" t="str">
        <f t="shared" si="99"/>
        <v/>
      </c>
      <c r="I327" s="29" t="str">
        <f t="shared" si="81"/>
        <v/>
      </c>
      <c r="J327" s="30" t="e">
        <f>IF('Program 1'!Beg_Bal&gt;0,E327*($G$3/($G$3+$G$5)),0)</f>
        <v>#VALUE!</v>
      </c>
      <c r="K327" s="30" t="e">
        <f>IF('Program 1'!Beg_Bal&gt;0,E327*($G$5/($G$5+$G$3)),0)</f>
        <v>#VALUE!</v>
      </c>
      <c r="L327" s="30" t="e">
        <f>IF(C327&lt;0,0,IF($M$5&lt;1,($M$5*'Program 1'!C327),$M$5))</f>
        <v>#VALUE!</v>
      </c>
      <c r="M327" s="26"/>
      <c r="N327" s="26"/>
      <c r="O327" s="38">
        <f t="shared" si="92"/>
        <v>0</v>
      </c>
      <c r="P327" s="26" t="e">
        <f t="shared" si="82"/>
        <v>#VALUE!</v>
      </c>
      <c r="Q327" s="26" t="e">
        <f t="shared" si="83"/>
        <v>#VALUE!</v>
      </c>
      <c r="R327" s="31" t="e">
        <f t="shared" si="93"/>
        <v>#VALUE!</v>
      </c>
      <c r="S327" s="31" t="e">
        <f t="shared" si="94"/>
        <v>#VALUE!</v>
      </c>
      <c r="T327" s="31" t="e">
        <f t="shared" si="95"/>
        <v>#VALUE!</v>
      </c>
      <c r="U327" s="31" t="e">
        <f t="shared" si="96"/>
        <v>#VALUE!</v>
      </c>
      <c r="V327" s="26" t="e">
        <f t="shared" si="84"/>
        <v>#VALUE!</v>
      </c>
      <c r="W327" s="26" t="e">
        <f t="shared" si="85"/>
        <v>#VALUE!</v>
      </c>
      <c r="X327" s="26" t="e">
        <f t="shared" si="86"/>
        <v>#VALUE!</v>
      </c>
      <c r="Y327" s="26" t="e">
        <f t="shared" si="87"/>
        <v>#VALUE!</v>
      </c>
      <c r="Z327" s="26" t="e">
        <f t="shared" si="88"/>
        <v>#VALUE!</v>
      </c>
      <c r="AA327" s="26" t="e">
        <f t="shared" si="89"/>
        <v>#VALUE!</v>
      </c>
      <c r="AB327" s="26" t="e">
        <f>IF(P327&gt;0,IF(SUM($N$16:N327)&gt;0,'Program 1'!Loan_Amount-SUM($N$16:N327),'Program 1'!Loan_Amount),0)</f>
        <v>#VALUE!</v>
      </c>
      <c r="AC327" s="37" t="e">
        <f>AB327*('Step 2 Program Parameters'!$C$3/12)</f>
        <v>#VALUE!</v>
      </c>
      <c r="AD327" s="26"/>
    </row>
    <row r="328" spans="1:30" x14ac:dyDescent="0.2">
      <c r="A328" s="27" t="str">
        <f>IF(Values_Entered,A327+1,"")</f>
        <v/>
      </c>
      <c r="B328" s="28" t="str">
        <f t="shared" si="90"/>
        <v/>
      </c>
      <c r="C328" s="29" t="str">
        <f t="shared" si="100"/>
        <v/>
      </c>
      <c r="D328" s="29" t="str">
        <f t="shared" si="98"/>
        <v/>
      </c>
      <c r="E328" s="29" t="str">
        <f t="shared" si="91"/>
        <v/>
      </c>
      <c r="F328" s="29" t="str">
        <f t="shared" si="80"/>
        <v/>
      </c>
      <c r="G328" s="29" t="str">
        <f>IF(Pay_Num&lt;&gt;"",IF('Program 1'!Pay_Num&lt;=$J$2,0,Total_Pay-Int),"")</f>
        <v/>
      </c>
      <c r="H328" s="29" t="str">
        <f t="shared" si="99"/>
        <v/>
      </c>
      <c r="I328" s="29" t="str">
        <f t="shared" si="81"/>
        <v/>
      </c>
      <c r="J328" s="30" t="e">
        <f>IF('Program 1'!Beg_Bal&gt;0,E328*($G$3/($G$3+$G$5)),0)</f>
        <v>#VALUE!</v>
      </c>
      <c r="K328" s="30" t="e">
        <f>IF('Program 1'!Beg_Bal&gt;0,E328*($G$5/($G$5+$G$3)),0)</f>
        <v>#VALUE!</v>
      </c>
      <c r="L328" s="30" t="e">
        <f>IF(C328&lt;0,0,IF($M$5&lt;1,($M$5*'Program 1'!C328),$M$5))</f>
        <v>#VALUE!</v>
      </c>
      <c r="M328" s="26"/>
      <c r="N328" s="26"/>
      <c r="O328" s="38">
        <f t="shared" si="92"/>
        <v>0</v>
      </c>
      <c r="P328" s="26" t="e">
        <f t="shared" si="82"/>
        <v>#VALUE!</v>
      </c>
      <c r="Q328" s="26" t="e">
        <f t="shared" si="83"/>
        <v>#VALUE!</v>
      </c>
      <c r="R328" s="31" t="e">
        <f t="shared" si="93"/>
        <v>#VALUE!</v>
      </c>
      <c r="S328" s="31" t="e">
        <f t="shared" si="94"/>
        <v>#VALUE!</v>
      </c>
      <c r="T328" s="31" t="e">
        <f t="shared" si="95"/>
        <v>#VALUE!</v>
      </c>
      <c r="U328" s="31" t="e">
        <f t="shared" si="96"/>
        <v>#VALUE!</v>
      </c>
      <c r="V328" s="26" t="e">
        <f t="shared" si="84"/>
        <v>#VALUE!</v>
      </c>
      <c r="W328" s="26" t="e">
        <f t="shared" si="85"/>
        <v>#VALUE!</v>
      </c>
      <c r="X328" s="26" t="e">
        <f t="shared" si="86"/>
        <v>#VALUE!</v>
      </c>
      <c r="Y328" s="26" t="e">
        <f t="shared" si="87"/>
        <v>#VALUE!</v>
      </c>
      <c r="Z328" s="26" t="e">
        <f t="shared" si="88"/>
        <v>#VALUE!</v>
      </c>
      <c r="AA328" s="26" t="e">
        <f t="shared" si="89"/>
        <v>#VALUE!</v>
      </c>
      <c r="AB328" s="26" t="e">
        <f>IF(P328&gt;0,IF(SUM($N$16:N328)&gt;0,'Program 1'!Loan_Amount-SUM($N$16:N328),'Program 1'!Loan_Amount),0)</f>
        <v>#VALUE!</v>
      </c>
      <c r="AC328" s="37" t="e">
        <f>AB328*('Step 2 Program Parameters'!$C$3/12)</f>
        <v>#VALUE!</v>
      </c>
      <c r="AD328" s="26"/>
    </row>
    <row r="329" spans="1:30" x14ac:dyDescent="0.2">
      <c r="A329" s="27" t="str">
        <f>IF(Values_Entered,A328+1,"")</f>
        <v/>
      </c>
      <c r="B329" s="28" t="str">
        <f t="shared" si="90"/>
        <v/>
      </c>
      <c r="C329" s="29" t="str">
        <f t="shared" si="100"/>
        <v/>
      </c>
      <c r="D329" s="29" t="str">
        <f t="shared" si="98"/>
        <v/>
      </c>
      <c r="E329" s="29" t="str">
        <f t="shared" si="91"/>
        <v/>
      </c>
      <c r="F329" s="29" t="str">
        <f t="shared" si="80"/>
        <v/>
      </c>
      <c r="G329" s="29" t="str">
        <f>IF(Pay_Num&lt;&gt;"",IF('Program 1'!Pay_Num&lt;=$J$2,0,Total_Pay-Int),"")</f>
        <v/>
      </c>
      <c r="H329" s="29" t="str">
        <f t="shared" si="99"/>
        <v/>
      </c>
      <c r="I329" s="29" t="str">
        <f t="shared" si="81"/>
        <v/>
      </c>
      <c r="J329" s="30" t="e">
        <f>IF('Program 1'!Beg_Bal&gt;0,E329*($G$3/($G$3+$G$5)),0)</f>
        <v>#VALUE!</v>
      </c>
      <c r="K329" s="30" t="e">
        <f>IF('Program 1'!Beg_Bal&gt;0,E329*($G$5/($G$5+$G$3)),0)</f>
        <v>#VALUE!</v>
      </c>
      <c r="L329" s="30" t="e">
        <f>IF(C329&lt;0,0,IF($M$5&lt;1,($M$5*'Program 1'!C329),$M$5))</f>
        <v>#VALUE!</v>
      </c>
      <c r="M329" s="26"/>
      <c r="N329" s="26"/>
      <c r="O329" s="38">
        <f t="shared" si="92"/>
        <v>0</v>
      </c>
      <c r="P329" s="26" t="e">
        <f t="shared" si="82"/>
        <v>#VALUE!</v>
      </c>
      <c r="Q329" s="26" t="e">
        <f t="shared" si="83"/>
        <v>#VALUE!</v>
      </c>
      <c r="R329" s="31" t="e">
        <f t="shared" si="93"/>
        <v>#VALUE!</v>
      </c>
      <c r="S329" s="31" t="e">
        <f t="shared" si="94"/>
        <v>#VALUE!</v>
      </c>
      <c r="T329" s="31" t="e">
        <f t="shared" si="95"/>
        <v>#VALUE!</v>
      </c>
      <c r="U329" s="31" t="e">
        <f t="shared" si="96"/>
        <v>#VALUE!</v>
      </c>
      <c r="V329" s="26" t="e">
        <f t="shared" si="84"/>
        <v>#VALUE!</v>
      </c>
      <c r="W329" s="26" t="e">
        <f t="shared" si="85"/>
        <v>#VALUE!</v>
      </c>
      <c r="X329" s="26" t="e">
        <f t="shared" si="86"/>
        <v>#VALUE!</v>
      </c>
      <c r="Y329" s="26" t="e">
        <f t="shared" si="87"/>
        <v>#VALUE!</v>
      </c>
      <c r="Z329" s="26" t="e">
        <f t="shared" si="88"/>
        <v>#VALUE!</v>
      </c>
      <c r="AA329" s="26" t="e">
        <f t="shared" si="89"/>
        <v>#VALUE!</v>
      </c>
      <c r="AB329" s="26" t="e">
        <f>IF(P329&gt;0,IF(SUM($N$16:N329)&gt;0,'Program 1'!Loan_Amount-SUM($N$16:N329),'Program 1'!Loan_Amount),0)</f>
        <v>#VALUE!</v>
      </c>
      <c r="AC329" s="37" t="e">
        <f>AB329*('Step 2 Program Parameters'!$C$3/12)</f>
        <v>#VALUE!</v>
      </c>
      <c r="AD329" s="26"/>
    </row>
    <row r="330" spans="1:30" x14ac:dyDescent="0.2">
      <c r="A330" s="27" t="str">
        <f>IF(Values_Entered,A329+1,"")</f>
        <v/>
      </c>
      <c r="B330" s="28" t="str">
        <f t="shared" si="90"/>
        <v/>
      </c>
      <c r="C330" s="29" t="str">
        <f t="shared" si="100"/>
        <v/>
      </c>
      <c r="D330" s="29" t="str">
        <f t="shared" si="98"/>
        <v/>
      </c>
      <c r="E330" s="29" t="str">
        <f t="shared" si="91"/>
        <v/>
      </c>
      <c r="F330" s="29" t="str">
        <f t="shared" si="80"/>
        <v/>
      </c>
      <c r="G330" s="29" t="str">
        <f>IF(Pay_Num&lt;&gt;"",IF('Program 1'!Pay_Num&lt;=$J$2,0,Total_Pay-Int),"")</f>
        <v/>
      </c>
      <c r="H330" s="29" t="str">
        <f t="shared" si="99"/>
        <v/>
      </c>
      <c r="I330" s="29" t="str">
        <f t="shared" si="81"/>
        <v/>
      </c>
      <c r="J330" s="30" t="e">
        <f>IF('Program 1'!Beg_Bal&gt;0,E330*($G$3/($G$3+$G$5)),0)</f>
        <v>#VALUE!</v>
      </c>
      <c r="K330" s="30" t="e">
        <f>IF('Program 1'!Beg_Bal&gt;0,E330*($G$5/($G$5+$G$3)),0)</f>
        <v>#VALUE!</v>
      </c>
      <c r="L330" s="30" t="e">
        <f>IF(C330&lt;0,0,IF($M$5&lt;1,($M$5*'Program 1'!C330),$M$5))</f>
        <v>#VALUE!</v>
      </c>
      <c r="M330" s="26"/>
      <c r="N330" s="26"/>
      <c r="O330" s="38">
        <f t="shared" si="92"/>
        <v>0</v>
      </c>
      <c r="P330" s="26" t="e">
        <f t="shared" si="82"/>
        <v>#VALUE!</v>
      </c>
      <c r="Q330" s="26" t="e">
        <f t="shared" si="83"/>
        <v>#VALUE!</v>
      </c>
      <c r="R330" s="31" t="e">
        <f t="shared" si="93"/>
        <v>#VALUE!</v>
      </c>
      <c r="S330" s="31" t="e">
        <f t="shared" si="94"/>
        <v>#VALUE!</v>
      </c>
      <c r="T330" s="31" t="e">
        <f t="shared" si="95"/>
        <v>#VALUE!</v>
      </c>
      <c r="U330" s="31" t="e">
        <f t="shared" si="96"/>
        <v>#VALUE!</v>
      </c>
      <c r="V330" s="26" t="e">
        <f t="shared" si="84"/>
        <v>#VALUE!</v>
      </c>
      <c r="W330" s="26" t="e">
        <f t="shared" si="85"/>
        <v>#VALUE!</v>
      </c>
      <c r="X330" s="26" t="e">
        <f t="shared" si="86"/>
        <v>#VALUE!</v>
      </c>
      <c r="Y330" s="26" t="e">
        <f t="shared" si="87"/>
        <v>#VALUE!</v>
      </c>
      <c r="Z330" s="26" t="e">
        <f t="shared" si="88"/>
        <v>#VALUE!</v>
      </c>
      <c r="AA330" s="26" t="e">
        <f t="shared" si="89"/>
        <v>#VALUE!</v>
      </c>
      <c r="AB330" s="26" t="e">
        <f>IF(P330&gt;0,IF(SUM($N$16:N330)&gt;0,'Program 1'!Loan_Amount-SUM($N$16:N330),'Program 1'!Loan_Amount),0)</f>
        <v>#VALUE!</v>
      </c>
      <c r="AC330" s="37" t="e">
        <f>AB330*('Step 2 Program Parameters'!$C$3/12)</f>
        <v>#VALUE!</v>
      </c>
      <c r="AD330" s="26"/>
    </row>
    <row r="331" spans="1:30" x14ac:dyDescent="0.2">
      <c r="A331" s="27" t="str">
        <f>IF(Values_Entered,A330+1,"")</f>
        <v/>
      </c>
      <c r="B331" s="28" t="str">
        <f t="shared" si="90"/>
        <v/>
      </c>
      <c r="C331" s="29" t="str">
        <f t="shared" si="100"/>
        <v/>
      </c>
      <c r="D331" s="29" t="str">
        <f t="shared" si="98"/>
        <v/>
      </c>
      <c r="E331" s="29" t="str">
        <f t="shared" si="91"/>
        <v/>
      </c>
      <c r="F331" s="29" t="str">
        <f t="shared" si="80"/>
        <v/>
      </c>
      <c r="G331" s="29" t="str">
        <f>IF(Pay_Num&lt;&gt;"",IF('Program 1'!Pay_Num&lt;=$J$2,0,Total_Pay-Int),"")</f>
        <v/>
      </c>
      <c r="H331" s="29" t="str">
        <f t="shared" si="99"/>
        <v/>
      </c>
      <c r="I331" s="29" t="str">
        <f t="shared" si="81"/>
        <v/>
      </c>
      <c r="J331" s="30" t="e">
        <f>IF('Program 1'!Beg_Bal&gt;0,E331*($G$3/($G$3+$G$5)),0)</f>
        <v>#VALUE!</v>
      </c>
      <c r="K331" s="30" t="e">
        <f>IF('Program 1'!Beg_Bal&gt;0,E331*($G$5/($G$5+$G$3)),0)</f>
        <v>#VALUE!</v>
      </c>
      <c r="L331" s="30" t="e">
        <f>IF(C331&lt;0,0,IF($M$5&lt;1,($M$5*'Program 1'!C331),$M$5))</f>
        <v>#VALUE!</v>
      </c>
      <c r="M331" s="26"/>
      <c r="N331" s="26"/>
      <c r="O331" s="38">
        <f t="shared" si="92"/>
        <v>0</v>
      </c>
      <c r="P331" s="26" t="e">
        <f t="shared" si="82"/>
        <v>#VALUE!</v>
      </c>
      <c r="Q331" s="26" t="e">
        <f t="shared" si="83"/>
        <v>#VALUE!</v>
      </c>
      <c r="R331" s="31" t="e">
        <f t="shared" si="93"/>
        <v>#VALUE!</v>
      </c>
      <c r="S331" s="31" t="e">
        <f t="shared" si="94"/>
        <v>#VALUE!</v>
      </c>
      <c r="T331" s="31" t="e">
        <f t="shared" si="95"/>
        <v>#VALUE!</v>
      </c>
      <c r="U331" s="31" t="e">
        <f t="shared" si="96"/>
        <v>#VALUE!</v>
      </c>
      <c r="V331" s="26" t="e">
        <f t="shared" si="84"/>
        <v>#VALUE!</v>
      </c>
      <c r="W331" s="26" t="e">
        <f t="shared" si="85"/>
        <v>#VALUE!</v>
      </c>
      <c r="X331" s="26" t="e">
        <f t="shared" si="86"/>
        <v>#VALUE!</v>
      </c>
      <c r="Y331" s="26" t="e">
        <f t="shared" si="87"/>
        <v>#VALUE!</v>
      </c>
      <c r="Z331" s="26" t="e">
        <f t="shared" si="88"/>
        <v>#VALUE!</v>
      </c>
      <c r="AA331" s="26" t="e">
        <f t="shared" si="89"/>
        <v>#VALUE!</v>
      </c>
      <c r="AB331" s="26" t="e">
        <f>IF(P331&gt;0,IF(SUM($N$16:N331)&gt;0,'Program 1'!Loan_Amount-SUM($N$16:N331),'Program 1'!Loan_Amount),0)</f>
        <v>#VALUE!</v>
      </c>
      <c r="AC331" s="37" t="e">
        <f>AB331*('Step 2 Program Parameters'!$C$3/12)</f>
        <v>#VALUE!</v>
      </c>
      <c r="AD331" s="26"/>
    </row>
    <row r="332" spans="1:30" x14ac:dyDescent="0.2">
      <c r="A332" s="27" t="str">
        <f>IF(Values_Entered,A331+1,"")</f>
        <v/>
      </c>
      <c r="B332" s="28" t="str">
        <f t="shared" si="90"/>
        <v/>
      </c>
      <c r="C332" s="29" t="str">
        <f t="shared" si="100"/>
        <v/>
      </c>
      <c r="D332" s="29" t="str">
        <f t="shared" si="98"/>
        <v/>
      </c>
      <c r="E332" s="29" t="str">
        <f t="shared" si="91"/>
        <v/>
      </c>
      <c r="F332" s="29" t="str">
        <f t="shared" si="80"/>
        <v/>
      </c>
      <c r="G332" s="29" t="str">
        <f>IF(Pay_Num&lt;&gt;"",IF('Program 1'!Pay_Num&lt;=$J$2,0,Total_Pay-Int),"")</f>
        <v/>
      </c>
      <c r="H332" s="29" t="str">
        <f t="shared" si="99"/>
        <v/>
      </c>
      <c r="I332" s="29" t="str">
        <f t="shared" si="81"/>
        <v/>
      </c>
      <c r="J332" s="30" t="e">
        <f>IF('Program 1'!Beg_Bal&gt;0,E332*($G$3/($G$3+$G$5)),0)</f>
        <v>#VALUE!</v>
      </c>
      <c r="K332" s="30" t="e">
        <f>IF('Program 1'!Beg_Bal&gt;0,E332*($G$5/($G$5+$G$3)),0)</f>
        <v>#VALUE!</v>
      </c>
      <c r="L332" s="30" t="e">
        <f>IF(C332&lt;0,0,IF($M$5&lt;1,($M$5*'Program 1'!C332),$M$5))</f>
        <v>#VALUE!</v>
      </c>
      <c r="M332" s="26"/>
      <c r="N332" s="26"/>
      <c r="O332" s="38">
        <f t="shared" si="92"/>
        <v>0</v>
      </c>
      <c r="P332" s="26" t="e">
        <f t="shared" si="82"/>
        <v>#VALUE!</v>
      </c>
      <c r="Q332" s="26" t="e">
        <f t="shared" si="83"/>
        <v>#VALUE!</v>
      </c>
      <c r="R332" s="31" t="e">
        <f t="shared" si="93"/>
        <v>#VALUE!</v>
      </c>
      <c r="S332" s="31" t="e">
        <f t="shared" si="94"/>
        <v>#VALUE!</v>
      </c>
      <c r="T332" s="31" t="e">
        <f t="shared" si="95"/>
        <v>#VALUE!</v>
      </c>
      <c r="U332" s="31" t="e">
        <f t="shared" si="96"/>
        <v>#VALUE!</v>
      </c>
      <c r="V332" s="26" t="e">
        <f t="shared" si="84"/>
        <v>#VALUE!</v>
      </c>
      <c r="W332" s="26" t="e">
        <f t="shared" si="85"/>
        <v>#VALUE!</v>
      </c>
      <c r="X332" s="26" t="e">
        <f t="shared" si="86"/>
        <v>#VALUE!</v>
      </c>
      <c r="Y332" s="26" t="e">
        <f t="shared" si="87"/>
        <v>#VALUE!</v>
      </c>
      <c r="Z332" s="26" t="e">
        <f t="shared" si="88"/>
        <v>#VALUE!</v>
      </c>
      <c r="AA332" s="26" t="e">
        <f t="shared" si="89"/>
        <v>#VALUE!</v>
      </c>
      <c r="AB332" s="26" t="e">
        <f>IF(P332&gt;0,IF(SUM($N$16:N332)&gt;0,'Program 1'!Loan_Amount-SUM($N$16:N332),'Program 1'!Loan_Amount),0)</f>
        <v>#VALUE!</v>
      </c>
      <c r="AC332" s="37" t="e">
        <f>AB332*('Step 2 Program Parameters'!$C$3/12)</f>
        <v>#VALUE!</v>
      </c>
      <c r="AD332" s="26"/>
    </row>
    <row r="333" spans="1:30" x14ac:dyDescent="0.2">
      <c r="A333" s="27" t="str">
        <f>IF(Values_Entered,A332+1,"")</f>
        <v/>
      </c>
      <c r="B333" s="28" t="str">
        <f t="shared" si="90"/>
        <v/>
      </c>
      <c r="C333" s="29" t="str">
        <f t="shared" si="100"/>
        <v/>
      </c>
      <c r="D333" s="29" t="str">
        <f t="shared" si="98"/>
        <v/>
      </c>
      <c r="E333" s="29" t="str">
        <f t="shared" si="91"/>
        <v/>
      </c>
      <c r="F333" s="29" t="str">
        <f t="shared" si="80"/>
        <v/>
      </c>
      <c r="G333" s="29" t="str">
        <f>IF(Pay_Num&lt;&gt;"",IF('Program 1'!Pay_Num&lt;=$J$2,0,Total_Pay-Int),"")</f>
        <v/>
      </c>
      <c r="H333" s="29" t="str">
        <f t="shared" si="99"/>
        <v/>
      </c>
      <c r="I333" s="29" t="str">
        <f t="shared" si="81"/>
        <v/>
      </c>
      <c r="J333" s="30" t="e">
        <f>IF('Program 1'!Beg_Bal&gt;0,E333*($G$3/($G$3+$G$5)),0)</f>
        <v>#VALUE!</v>
      </c>
      <c r="K333" s="30" t="e">
        <f>IF('Program 1'!Beg_Bal&gt;0,E333*($G$5/($G$5+$G$3)),0)</f>
        <v>#VALUE!</v>
      </c>
      <c r="L333" s="30" t="e">
        <f>IF(C333&lt;0,0,IF($M$5&lt;1,($M$5*'Program 1'!C333),$M$5))</f>
        <v>#VALUE!</v>
      </c>
      <c r="M333" s="26"/>
      <c r="N333" s="26"/>
      <c r="O333" s="38">
        <f t="shared" si="92"/>
        <v>0</v>
      </c>
      <c r="P333" s="26" t="e">
        <f t="shared" si="82"/>
        <v>#VALUE!</v>
      </c>
      <c r="Q333" s="26" t="e">
        <f t="shared" si="83"/>
        <v>#VALUE!</v>
      </c>
      <c r="R333" s="31" t="e">
        <f t="shared" si="93"/>
        <v>#VALUE!</v>
      </c>
      <c r="S333" s="31" t="e">
        <f t="shared" si="94"/>
        <v>#VALUE!</v>
      </c>
      <c r="T333" s="31" t="e">
        <f t="shared" si="95"/>
        <v>#VALUE!</v>
      </c>
      <c r="U333" s="31" t="e">
        <f t="shared" si="96"/>
        <v>#VALUE!</v>
      </c>
      <c r="V333" s="26" t="e">
        <f t="shared" si="84"/>
        <v>#VALUE!</v>
      </c>
      <c r="W333" s="26" t="e">
        <f t="shared" si="85"/>
        <v>#VALUE!</v>
      </c>
      <c r="X333" s="26" t="e">
        <f t="shared" si="86"/>
        <v>#VALUE!</v>
      </c>
      <c r="Y333" s="26" t="e">
        <f t="shared" si="87"/>
        <v>#VALUE!</v>
      </c>
      <c r="Z333" s="26" t="e">
        <f t="shared" si="88"/>
        <v>#VALUE!</v>
      </c>
      <c r="AA333" s="26" t="e">
        <f t="shared" si="89"/>
        <v>#VALUE!</v>
      </c>
      <c r="AB333" s="26" t="e">
        <f>IF(P333&gt;0,IF(SUM($N$16:N333)&gt;0,'Program 1'!Loan_Amount-SUM($N$16:N333),'Program 1'!Loan_Amount),0)</f>
        <v>#VALUE!</v>
      </c>
      <c r="AC333" s="37" t="e">
        <f>AB333*('Step 2 Program Parameters'!$C$3/12)</f>
        <v>#VALUE!</v>
      </c>
      <c r="AD333" s="26"/>
    </row>
    <row r="334" spans="1:30" x14ac:dyDescent="0.2">
      <c r="A334" s="27" t="str">
        <f>IF(Values_Entered,A333+1,"")</f>
        <v/>
      </c>
      <c r="B334" s="28" t="str">
        <f t="shared" si="90"/>
        <v/>
      </c>
      <c r="C334" s="29" t="str">
        <f t="shared" si="100"/>
        <v/>
      </c>
      <c r="D334" s="29" t="str">
        <f t="shared" si="98"/>
        <v/>
      </c>
      <c r="E334" s="29" t="str">
        <f t="shared" si="91"/>
        <v/>
      </c>
      <c r="F334" s="29" t="str">
        <f t="shared" si="80"/>
        <v/>
      </c>
      <c r="G334" s="29" t="str">
        <f>IF(Pay_Num&lt;&gt;"",IF('Program 1'!Pay_Num&lt;=$J$2,0,Total_Pay-Int),"")</f>
        <v/>
      </c>
      <c r="H334" s="29" t="str">
        <f t="shared" si="99"/>
        <v/>
      </c>
      <c r="I334" s="29" t="str">
        <f t="shared" si="81"/>
        <v/>
      </c>
      <c r="J334" s="30" t="e">
        <f>IF('Program 1'!Beg_Bal&gt;0,E334*($G$3/($G$3+$G$5)),0)</f>
        <v>#VALUE!</v>
      </c>
      <c r="K334" s="30" t="e">
        <f>IF('Program 1'!Beg_Bal&gt;0,E334*($G$5/($G$5+$G$3)),0)</f>
        <v>#VALUE!</v>
      </c>
      <c r="L334" s="30" t="e">
        <f>IF(C334&lt;0,0,IF($M$5&lt;1,($M$5*'Program 1'!C334),$M$5))</f>
        <v>#VALUE!</v>
      </c>
      <c r="M334" s="26"/>
      <c r="N334" s="26"/>
      <c r="O334" s="38">
        <f t="shared" si="92"/>
        <v>0</v>
      </c>
      <c r="P334" s="26" t="e">
        <f t="shared" si="82"/>
        <v>#VALUE!</v>
      </c>
      <c r="Q334" s="26" t="e">
        <f t="shared" si="83"/>
        <v>#VALUE!</v>
      </c>
      <c r="R334" s="31" t="e">
        <f t="shared" si="93"/>
        <v>#VALUE!</v>
      </c>
      <c r="S334" s="31" t="e">
        <f t="shared" si="94"/>
        <v>#VALUE!</v>
      </c>
      <c r="T334" s="31" t="e">
        <f t="shared" si="95"/>
        <v>#VALUE!</v>
      </c>
      <c r="U334" s="31" t="e">
        <f t="shared" si="96"/>
        <v>#VALUE!</v>
      </c>
      <c r="V334" s="26" t="e">
        <f t="shared" si="84"/>
        <v>#VALUE!</v>
      </c>
      <c r="W334" s="26" t="e">
        <f t="shared" si="85"/>
        <v>#VALUE!</v>
      </c>
      <c r="X334" s="26" t="e">
        <f t="shared" si="86"/>
        <v>#VALUE!</v>
      </c>
      <c r="Y334" s="26" t="e">
        <f t="shared" si="87"/>
        <v>#VALUE!</v>
      </c>
      <c r="Z334" s="26" t="e">
        <f t="shared" si="88"/>
        <v>#VALUE!</v>
      </c>
      <c r="AA334" s="26" t="e">
        <f t="shared" si="89"/>
        <v>#VALUE!</v>
      </c>
      <c r="AB334" s="26" t="e">
        <f>IF(P334&gt;0,IF(SUM($N$16:N334)&gt;0,'Program 1'!Loan_Amount-SUM($N$16:N334),'Program 1'!Loan_Amount),0)</f>
        <v>#VALUE!</v>
      </c>
      <c r="AC334" s="37" t="e">
        <f>AB334*('Step 2 Program Parameters'!$C$3/12)</f>
        <v>#VALUE!</v>
      </c>
      <c r="AD334" s="26"/>
    </row>
    <row r="335" spans="1:30" x14ac:dyDescent="0.2">
      <c r="A335" s="27" t="str">
        <f>IF(Values_Entered,A334+1,"")</f>
        <v/>
      </c>
      <c r="B335" s="28" t="str">
        <f t="shared" si="90"/>
        <v/>
      </c>
      <c r="C335" s="29" t="str">
        <f t="shared" si="100"/>
        <v/>
      </c>
      <c r="D335" s="29" t="str">
        <f t="shared" si="98"/>
        <v/>
      </c>
      <c r="E335" s="29" t="str">
        <f t="shared" si="91"/>
        <v/>
      </c>
      <c r="F335" s="29" t="str">
        <f t="shared" si="80"/>
        <v/>
      </c>
      <c r="G335" s="29" t="str">
        <f>IF(Pay_Num&lt;&gt;"",IF('Program 1'!Pay_Num&lt;=$J$2,0,Total_Pay-Int),"")</f>
        <v/>
      </c>
      <c r="H335" s="29" t="str">
        <f t="shared" si="99"/>
        <v/>
      </c>
      <c r="I335" s="29" t="str">
        <f t="shared" si="81"/>
        <v/>
      </c>
      <c r="J335" s="30" t="e">
        <f>IF('Program 1'!Beg_Bal&gt;0,E335*($G$3/($G$3+$G$5)),0)</f>
        <v>#VALUE!</v>
      </c>
      <c r="K335" s="30" t="e">
        <f>IF('Program 1'!Beg_Bal&gt;0,E335*($G$5/($G$5+$G$3)),0)</f>
        <v>#VALUE!</v>
      </c>
      <c r="L335" s="30" t="e">
        <f>IF(C335&lt;0,0,IF($M$5&lt;1,($M$5*'Program 1'!C335),$M$5))</f>
        <v>#VALUE!</v>
      </c>
      <c r="M335" s="26"/>
      <c r="N335" s="26"/>
      <c r="O335" s="38">
        <f t="shared" si="92"/>
        <v>0</v>
      </c>
      <c r="P335" s="26" t="e">
        <f t="shared" si="82"/>
        <v>#VALUE!</v>
      </c>
      <c r="Q335" s="26" t="e">
        <f t="shared" si="83"/>
        <v>#VALUE!</v>
      </c>
      <c r="R335" s="31" t="e">
        <f t="shared" si="93"/>
        <v>#VALUE!</v>
      </c>
      <c r="S335" s="31" t="e">
        <f t="shared" si="94"/>
        <v>#VALUE!</v>
      </c>
      <c r="T335" s="31" t="e">
        <f t="shared" si="95"/>
        <v>#VALUE!</v>
      </c>
      <c r="U335" s="31" t="e">
        <f t="shared" si="96"/>
        <v>#VALUE!</v>
      </c>
      <c r="V335" s="26" t="e">
        <f t="shared" si="84"/>
        <v>#VALUE!</v>
      </c>
      <c r="W335" s="26" t="e">
        <f t="shared" si="85"/>
        <v>#VALUE!</v>
      </c>
      <c r="X335" s="26" t="e">
        <f t="shared" si="86"/>
        <v>#VALUE!</v>
      </c>
      <c r="Y335" s="26" t="e">
        <f t="shared" si="87"/>
        <v>#VALUE!</v>
      </c>
      <c r="Z335" s="26" t="e">
        <f t="shared" si="88"/>
        <v>#VALUE!</v>
      </c>
      <c r="AA335" s="26" t="e">
        <f t="shared" si="89"/>
        <v>#VALUE!</v>
      </c>
      <c r="AB335" s="26" t="e">
        <f>IF(P335&gt;0,IF(SUM($N$16:N335)&gt;0,'Program 1'!Loan_Amount-SUM($N$16:N335),'Program 1'!Loan_Amount),0)</f>
        <v>#VALUE!</v>
      </c>
      <c r="AC335" s="37" t="e">
        <f>AB335*('Step 2 Program Parameters'!$C$3/12)</f>
        <v>#VALUE!</v>
      </c>
      <c r="AD335" s="26"/>
    </row>
    <row r="336" spans="1:30" x14ac:dyDescent="0.2">
      <c r="A336" s="27" t="str">
        <f>IF(Values_Entered,A335+1,"")</f>
        <v/>
      </c>
      <c r="B336" s="28" t="str">
        <f t="shared" si="90"/>
        <v/>
      </c>
      <c r="C336" s="29" t="str">
        <f t="shared" si="100"/>
        <v/>
      </c>
      <c r="D336" s="29" t="str">
        <f t="shared" si="98"/>
        <v/>
      </c>
      <c r="E336" s="29" t="str">
        <f t="shared" si="91"/>
        <v/>
      </c>
      <c r="F336" s="29" t="str">
        <f t="shared" ref="F336:F375" si="101">IF(Pay_Num&lt;&gt;"",IF(Sched_Pay&gt;Beg_Bal,Beg_Bal+Int,Sched_Pay+Extra_Pay),"")</f>
        <v/>
      </c>
      <c r="G336" s="29" t="str">
        <f>IF(Pay_Num&lt;&gt;"",IF('Program 1'!Pay_Num&lt;=$J$2,0,Total_Pay-Int),"")</f>
        <v/>
      </c>
      <c r="H336" s="29" t="str">
        <f t="shared" si="99"/>
        <v/>
      </c>
      <c r="I336" s="29" t="str">
        <f t="shared" ref="I336:I375" si="102">IF(Pay_Num&lt;&gt;"",IF(Sched_Pay&lt;Beg_Bal,Beg_Bal-Princ,0),"")</f>
        <v/>
      </c>
      <c r="J336" s="30" t="e">
        <f>IF('Program 1'!Beg_Bal&gt;0,E336*($G$3/($G$3+$G$5)),0)</f>
        <v>#VALUE!</v>
      </c>
      <c r="K336" s="30" t="e">
        <f>IF('Program 1'!Beg_Bal&gt;0,E336*($G$5/($G$5+$G$3)),0)</f>
        <v>#VALUE!</v>
      </c>
      <c r="L336" s="30" t="e">
        <f>IF(C336&lt;0,0,IF($M$5&lt;1,($M$5*'Program 1'!C336),$M$5))</f>
        <v>#VALUE!</v>
      </c>
      <c r="M336" s="26"/>
      <c r="N336" s="26"/>
      <c r="O336" s="38">
        <f t="shared" si="92"/>
        <v>0</v>
      </c>
      <c r="P336" s="26" t="e">
        <f t="shared" ref="P336:P375" si="103">C336*(1-O336)</f>
        <v>#VALUE!</v>
      </c>
      <c r="Q336" s="26" t="e">
        <f t="shared" ref="Q336:Q375" si="104">C336*O336</f>
        <v>#VALUE!</v>
      </c>
      <c r="R336" s="31" t="e">
        <f t="shared" si="93"/>
        <v>#VALUE!</v>
      </c>
      <c r="S336" s="31" t="e">
        <f t="shared" si="94"/>
        <v>#VALUE!</v>
      </c>
      <c r="T336" s="31" t="e">
        <f t="shared" si="95"/>
        <v>#VALUE!</v>
      </c>
      <c r="U336" s="31" t="e">
        <f t="shared" si="96"/>
        <v>#VALUE!</v>
      </c>
      <c r="V336" s="26" t="e">
        <f t="shared" ref="V336:V375" si="105">G336*(1-O336)</f>
        <v>#VALUE!</v>
      </c>
      <c r="W336" s="26" t="e">
        <f t="shared" ref="W336:W375" si="106">G336*O336</f>
        <v>#VALUE!</v>
      </c>
      <c r="X336" s="26" t="e">
        <f t="shared" ref="X336:X375" si="107">H336*(1-O336)</f>
        <v>#VALUE!</v>
      </c>
      <c r="Y336" s="26" t="e">
        <f t="shared" ref="Y336:Y375" si="108">H336*O336</f>
        <v>#VALUE!</v>
      </c>
      <c r="Z336" s="26" t="e">
        <f t="shared" ref="Z336:Z375" si="109">I336*(1-O336)</f>
        <v>#VALUE!</v>
      </c>
      <c r="AA336" s="26" t="e">
        <f t="shared" ref="AA336:AA375" si="110">I336*O336</f>
        <v>#VALUE!</v>
      </c>
      <c r="AB336" s="26" t="e">
        <f>IF(P336&gt;0,IF(SUM($N$16:N336)&gt;0,'Program 1'!Loan_Amount-SUM($N$16:N336),'Program 1'!Loan_Amount),0)</f>
        <v>#VALUE!</v>
      </c>
      <c r="AC336" s="37" t="e">
        <f>AB336*('Step 2 Program Parameters'!$C$3/12)</f>
        <v>#VALUE!</v>
      </c>
      <c r="AD336" s="26"/>
    </row>
    <row r="337" spans="1:30" x14ac:dyDescent="0.2">
      <c r="A337" s="27" t="str">
        <f>IF(Values_Entered,A336+1,"")</f>
        <v/>
      </c>
      <c r="B337" s="28" t="str">
        <f t="shared" ref="B337:B375" si="111">IF(Pay_Num&lt;&gt;"",DATE(YEAR(B336),MONTH(B336)+1,DAY(B336)),"")</f>
        <v/>
      </c>
      <c r="C337" s="29" t="str">
        <f t="shared" si="100"/>
        <v/>
      </c>
      <c r="D337" s="29" t="str">
        <f t="shared" si="98"/>
        <v/>
      </c>
      <c r="E337" s="29" t="str">
        <f t="shared" ref="E337:E375" si="112">IF(Pay_Num&lt;&gt;"",Scheduled_Extra_Payments,"")</f>
        <v/>
      </c>
      <c r="F337" s="29" t="str">
        <f t="shared" si="101"/>
        <v/>
      </c>
      <c r="G337" s="29" t="str">
        <f>IF(Pay_Num&lt;&gt;"",IF('Program 1'!Pay_Num&lt;=$J$2,0,Total_Pay-Int),"")</f>
        <v/>
      </c>
      <c r="H337" s="29" t="str">
        <f t="shared" si="99"/>
        <v/>
      </c>
      <c r="I337" s="29" t="str">
        <f t="shared" si="102"/>
        <v/>
      </c>
      <c r="J337" s="30" t="e">
        <f>IF('Program 1'!Beg_Bal&gt;0,E337*($G$3/($G$3+$G$5)),0)</f>
        <v>#VALUE!</v>
      </c>
      <c r="K337" s="30" t="e">
        <f>IF('Program 1'!Beg_Bal&gt;0,E337*($G$5/($G$5+$G$3)),0)</f>
        <v>#VALUE!</v>
      </c>
      <c r="L337" s="30" t="e">
        <f>IF(C337&lt;0,0,IF($M$5&lt;1,($M$5*'Program 1'!C337),$M$5))</f>
        <v>#VALUE!</v>
      </c>
      <c r="M337" s="26"/>
      <c r="N337" s="26"/>
      <c r="O337" s="38">
        <f t="shared" ref="O337:O375" si="113">$M$10</f>
        <v>0</v>
      </c>
      <c r="P337" s="26" t="e">
        <f t="shared" si="103"/>
        <v>#VALUE!</v>
      </c>
      <c r="Q337" s="26" t="e">
        <f t="shared" si="104"/>
        <v>#VALUE!</v>
      </c>
      <c r="R337" s="31" t="e">
        <f t="shared" ref="R337:R375" si="114">J337*(1-O337)</f>
        <v>#VALUE!</v>
      </c>
      <c r="S337" s="31" t="e">
        <f t="shared" ref="S337:S375" si="115">J337*O337</f>
        <v>#VALUE!</v>
      </c>
      <c r="T337" s="31" t="e">
        <f t="shared" ref="T337:T375" si="116">K337*(1-O337)</f>
        <v>#VALUE!</v>
      </c>
      <c r="U337" s="31" t="e">
        <f t="shared" ref="U337:U375" si="117">K337*O337</f>
        <v>#VALUE!</v>
      </c>
      <c r="V337" s="26" t="e">
        <f t="shared" si="105"/>
        <v>#VALUE!</v>
      </c>
      <c r="W337" s="26" t="e">
        <f t="shared" si="106"/>
        <v>#VALUE!</v>
      </c>
      <c r="X337" s="26" t="e">
        <f t="shared" si="107"/>
        <v>#VALUE!</v>
      </c>
      <c r="Y337" s="26" t="e">
        <f t="shared" si="108"/>
        <v>#VALUE!</v>
      </c>
      <c r="Z337" s="26" t="e">
        <f t="shared" si="109"/>
        <v>#VALUE!</v>
      </c>
      <c r="AA337" s="26" t="e">
        <f t="shared" si="110"/>
        <v>#VALUE!</v>
      </c>
      <c r="AB337" s="26" t="e">
        <f>IF(P337&gt;0,IF(SUM($N$16:N337)&gt;0,'Program 1'!Loan_Amount-SUM($N$16:N337),'Program 1'!Loan_Amount),0)</f>
        <v>#VALUE!</v>
      </c>
      <c r="AC337" s="37" t="e">
        <f>AB337*('Step 2 Program Parameters'!$C$3/12)</f>
        <v>#VALUE!</v>
      </c>
      <c r="AD337" s="26"/>
    </row>
    <row r="338" spans="1:30" x14ac:dyDescent="0.2">
      <c r="A338" s="27" t="str">
        <f>IF(Values_Entered,A337+1,"")</f>
        <v/>
      </c>
      <c r="B338" s="28" t="str">
        <f t="shared" si="111"/>
        <v/>
      </c>
      <c r="C338" s="29" t="str">
        <f t="shared" si="100"/>
        <v/>
      </c>
      <c r="D338" s="29" t="str">
        <f t="shared" ref="D338:D375" si="118">IF(Pay_Num&lt;&gt;"",Scheduled_Monthly_Payment,"")</f>
        <v/>
      </c>
      <c r="E338" s="29" t="str">
        <f t="shared" si="112"/>
        <v/>
      </c>
      <c r="F338" s="29" t="str">
        <f t="shared" si="101"/>
        <v/>
      </c>
      <c r="G338" s="29" t="str">
        <f>IF(Pay_Num&lt;&gt;"",IF('Program 1'!Pay_Num&lt;=$J$2,0,Total_Pay-Int),"")</f>
        <v/>
      </c>
      <c r="H338" s="29" t="str">
        <f t="shared" ref="H338:H375" si="119">IF(Pay_Num&lt;&gt;"",Beg_Bal*Interest_Rate/12,"")</f>
        <v/>
      </c>
      <c r="I338" s="29" t="str">
        <f t="shared" si="102"/>
        <v/>
      </c>
      <c r="J338" s="30" t="e">
        <f>IF('Program 1'!Beg_Bal&gt;0,E338*($G$3/($G$3+$G$5)),0)</f>
        <v>#VALUE!</v>
      </c>
      <c r="K338" s="30" t="e">
        <f>IF('Program 1'!Beg_Bal&gt;0,E338*($G$5/($G$5+$G$3)),0)</f>
        <v>#VALUE!</v>
      </c>
      <c r="L338" s="30" t="e">
        <f>IF(C338&lt;0,0,IF($M$5&lt;1,($M$5*'Program 1'!C338),$M$5))</f>
        <v>#VALUE!</v>
      </c>
      <c r="M338" s="26"/>
      <c r="N338" s="26"/>
      <c r="O338" s="38">
        <f t="shared" si="113"/>
        <v>0</v>
      </c>
      <c r="P338" s="26" t="e">
        <f t="shared" si="103"/>
        <v>#VALUE!</v>
      </c>
      <c r="Q338" s="26" t="e">
        <f t="shared" si="104"/>
        <v>#VALUE!</v>
      </c>
      <c r="R338" s="31" t="e">
        <f t="shared" si="114"/>
        <v>#VALUE!</v>
      </c>
      <c r="S338" s="31" t="e">
        <f t="shared" si="115"/>
        <v>#VALUE!</v>
      </c>
      <c r="T338" s="31" t="e">
        <f t="shared" si="116"/>
        <v>#VALUE!</v>
      </c>
      <c r="U338" s="31" t="e">
        <f t="shared" si="117"/>
        <v>#VALUE!</v>
      </c>
      <c r="V338" s="26" t="e">
        <f t="shared" si="105"/>
        <v>#VALUE!</v>
      </c>
      <c r="W338" s="26" t="e">
        <f t="shared" si="106"/>
        <v>#VALUE!</v>
      </c>
      <c r="X338" s="26" t="e">
        <f t="shared" si="107"/>
        <v>#VALUE!</v>
      </c>
      <c r="Y338" s="26" t="e">
        <f t="shared" si="108"/>
        <v>#VALUE!</v>
      </c>
      <c r="Z338" s="26" t="e">
        <f t="shared" si="109"/>
        <v>#VALUE!</v>
      </c>
      <c r="AA338" s="26" t="e">
        <f t="shared" si="110"/>
        <v>#VALUE!</v>
      </c>
      <c r="AB338" s="26" t="e">
        <f>IF(P338&gt;0,IF(SUM($N$16:N338)&gt;0,'Program 1'!Loan_Amount-SUM($N$16:N338),'Program 1'!Loan_Amount),0)</f>
        <v>#VALUE!</v>
      </c>
      <c r="AC338" s="37" t="e">
        <f>AB338*('Step 2 Program Parameters'!$C$3/12)</f>
        <v>#VALUE!</v>
      </c>
      <c r="AD338" s="26"/>
    </row>
    <row r="339" spans="1:30" x14ac:dyDescent="0.2">
      <c r="A339" s="27" t="str">
        <f>IF(Values_Entered,A338+1,"")</f>
        <v/>
      </c>
      <c r="B339" s="28" t="str">
        <f t="shared" si="111"/>
        <v/>
      </c>
      <c r="C339" s="29" t="str">
        <f t="shared" si="100"/>
        <v/>
      </c>
      <c r="D339" s="29" t="str">
        <f t="shared" si="118"/>
        <v/>
      </c>
      <c r="E339" s="29" t="str">
        <f t="shared" si="112"/>
        <v/>
      </c>
      <c r="F339" s="29" t="str">
        <f t="shared" si="101"/>
        <v/>
      </c>
      <c r="G339" s="29" t="str">
        <f>IF(Pay_Num&lt;&gt;"",IF('Program 1'!Pay_Num&lt;=$J$2,0,Total_Pay-Int),"")</f>
        <v/>
      </c>
      <c r="H339" s="29" t="str">
        <f t="shared" si="119"/>
        <v/>
      </c>
      <c r="I339" s="29" t="str">
        <f t="shared" si="102"/>
        <v/>
      </c>
      <c r="J339" s="30" t="e">
        <f>IF('Program 1'!Beg_Bal&gt;0,E339*($G$3/($G$3+$G$5)),0)</f>
        <v>#VALUE!</v>
      </c>
      <c r="K339" s="30" t="e">
        <f>IF('Program 1'!Beg_Bal&gt;0,E339*($G$5/($G$5+$G$3)),0)</f>
        <v>#VALUE!</v>
      </c>
      <c r="L339" s="30" t="e">
        <f>IF(C339&lt;0,0,IF($M$5&lt;1,($M$5*'Program 1'!C339),$M$5))</f>
        <v>#VALUE!</v>
      </c>
      <c r="M339" s="26"/>
      <c r="N339" s="26"/>
      <c r="O339" s="38">
        <f t="shared" si="113"/>
        <v>0</v>
      </c>
      <c r="P339" s="26" t="e">
        <f t="shared" si="103"/>
        <v>#VALUE!</v>
      </c>
      <c r="Q339" s="26" t="e">
        <f t="shared" si="104"/>
        <v>#VALUE!</v>
      </c>
      <c r="R339" s="31" t="e">
        <f t="shared" si="114"/>
        <v>#VALUE!</v>
      </c>
      <c r="S339" s="31" t="e">
        <f t="shared" si="115"/>
        <v>#VALUE!</v>
      </c>
      <c r="T339" s="31" t="e">
        <f t="shared" si="116"/>
        <v>#VALUE!</v>
      </c>
      <c r="U339" s="31" t="e">
        <f t="shared" si="117"/>
        <v>#VALUE!</v>
      </c>
      <c r="V339" s="26" t="e">
        <f t="shared" si="105"/>
        <v>#VALUE!</v>
      </c>
      <c r="W339" s="26" t="e">
        <f t="shared" si="106"/>
        <v>#VALUE!</v>
      </c>
      <c r="X339" s="26" t="e">
        <f t="shared" si="107"/>
        <v>#VALUE!</v>
      </c>
      <c r="Y339" s="26" t="e">
        <f t="shared" si="108"/>
        <v>#VALUE!</v>
      </c>
      <c r="Z339" s="26" t="e">
        <f t="shared" si="109"/>
        <v>#VALUE!</v>
      </c>
      <c r="AA339" s="26" t="e">
        <f t="shared" si="110"/>
        <v>#VALUE!</v>
      </c>
      <c r="AB339" s="26" t="e">
        <f>IF(P339&gt;0,IF(SUM($N$16:N339)&gt;0,'Program 1'!Loan_Amount-SUM($N$16:N339),'Program 1'!Loan_Amount),0)</f>
        <v>#VALUE!</v>
      </c>
      <c r="AC339" s="37" t="e">
        <f>AB339*('Step 2 Program Parameters'!$C$3/12)</f>
        <v>#VALUE!</v>
      </c>
      <c r="AD339" s="26"/>
    </row>
    <row r="340" spans="1:30" x14ac:dyDescent="0.2">
      <c r="A340" s="27" t="str">
        <f>IF(Values_Entered,A339+1,"")</f>
        <v/>
      </c>
      <c r="B340" s="28" t="str">
        <f t="shared" si="111"/>
        <v/>
      </c>
      <c r="C340" s="29" t="str">
        <f t="shared" si="100"/>
        <v/>
      </c>
      <c r="D340" s="29" t="str">
        <f t="shared" si="118"/>
        <v/>
      </c>
      <c r="E340" s="29" t="str">
        <f t="shared" si="112"/>
        <v/>
      </c>
      <c r="F340" s="29" t="str">
        <f t="shared" si="101"/>
        <v/>
      </c>
      <c r="G340" s="29" t="str">
        <f>IF(Pay_Num&lt;&gt;"",IF('Program 1'!Pay_Num&lt;=$J$2,0,Total_Pay-Int),"")</f>
        <v/>
      </c>
      <c r="H340" s="29" t="str">
        <f t="shared" si="119"/>
        <v/>
      </c>
      <c r="I340" s="29" t="str">
        <f t="shared" si="102"/>
        <v/>
      </c>
      <c r="J340" s="30" t="e">
        <f>IF('Program 1'!Beg_Bal&gt;0,E340*($G$3/($G$3+$G$5)),0)</f>
        <v>#VALUE!</v>
      </c>
      <c r="K340" s="30" t="e">
        <f>IF('Program 1'!Beg_Bal&gt;0,E340*($G$5/($G$5+$G$3)),0)</f>
        <v>#VALUE!</v>
      </c>
      <c r="L340" s="30" t="e">
        <f>IF(C340&lt;0,0,IF($M$5&lt;1,($M$5*'Program 1'!C340),$M$5))</f>
        <v>#VALUE!</v>
      </c>
      <c r="M340" s="26"/>
      <c r="N340" s="26"/>
      <c r="O340" s="38">
        <f t="shared" si="113"/>
        <v>0</v>
      </c>
      <c r="P340" s="26" t="e">
        <f t="shared" si="103"/>
        <v>#VALUE!</v>
      </c>
      <c r="Q340" s="26" t="e">
        <f t="shared" si="104"/>
        <v>#VALUE!</v>
      </c>
      <c r="R340" s="31" t="e">
        <f t="shared" si="114"/>
        <v>#VALUE!</v>
      </c>
      <c r="S340" s="31" t="e">
        <f t="shared" si="115"/>
        <v>#VALUE!</v>
      </c>
      <c r="T340" s="31" t="e">
        <f t="shared" si="116"/>
        <v>#VALUE!</v>
      </c>
      <c r="U340" s="31" t="e">
        <f t="shared" si="117"/>
        <v>#VALUE!</v>
      </c>
      <c r="V340" s="26" t="e">
        <f t="shared" si="105"/>
        <v>#VALUE!</v>
      </c>
      <c r="W340" s="26" t="e">
        <f t="shared" si="106"/>
        <v>#VALUE!</v>
      </c>
      <c r="X340" s="26" t="e">
        <f t="shared" si="107"/>
        <v>#VALUE!</v>
      </c>
      <c r="Y340" s="26" t="e">
        <f t="shared" si="108"/>
        <v>#VALUE!</v>
      </c>
      <c r="Z340" s="26" t="e">
        <f t="shared" si="109"/>
        <v>#VALUE!</v>
      </c>
      <c r="AA340" s="26" t="e">
        <f t="shared" si="110"/>
        <v>#VALUE!</v>
      </c>
      <c r="AB340" s="26" t="e">
        <f>IF(P340&gt;0,IF(SUM($N$16:N340)&gt;0,'Program 1'!Loan_Amount-SUM($N$16:N340),'Program 1'!Loan_Amount),0)</f>
        <v>#VALUE!</v>
      </c>
      <c r="AC340" s="37" t="e">
        <f>AB340*('Step 2 Program Parameters'!$C$3/12)</f>
        <v>#VALUE!</v>
      </c>
      <c r="AD340" s="26"/>
    </row>
    <row r="341" spans="1:30" x14ac:dyDescent="0.2">
      <c r="A341" s="27" t="str">
        <f>IF(Values_Entered,A340+1,"")</f>
        <v/>
      </c>
      <c r="B341" s="28" t="str">
        <f t="shared" si="111"/>
        <v/>
      </c>
      <c r="C341" s="29" t="str">
        <f t="shared" si="100"/>
        <v/>
      </c>
      <c r="D341" s="29" t="str">
        <f t="shared" si="118"/>
        <v/>
      </c>
      <c r="E341" s="29" t="str">
        <f t="shared" si="112"/>
        <v/>
      </c>
      <c r="F341" s="29" t="str">
        <f t="shared" si="101"/>
        <v/>
      </c>
      <c r="G341" s="29" t="str">
        <f>IF(Pay_Num&lt;&gt;"",IF('Program 1'!Pay_Num&lt;=$J$2,0,Total_Pay-Int),"")</f>
        <v/>
      </c>
      <c r="H341" s="29" t="str">
        <f t="shared" si="119"/>
        <v/>
      </c>
      <c r="I341" s="29" t="str">
        <f t="shared" si="102"/>
        <v/>
      </c>
      <c r="J341" s="30" t="e">
        <f>IF('Program 1'!Beg_Bal&gt;0,E341*($G$3/($G$3+$G$5)),0)</f>
        <v>#VALUE!</v>
      </c>
      <c r="K341" s="30" t="e">
        <f>IF('Program 1'!Beg_Bal&gt;0,E341*($G$5/($G$5+$G$3)),0)</f>
        <v>#VALUE!</v>
      </c>
      <c r="L341" s="30" t="e">
        <f>IF(C341&lt;0,0,IF($M$5&lt;1,($M$5*'Program 1'!C341),$M$5))</f>
        <v>#VALUE!</v>
      </c>
      <c r="M341" s="26"/>
      <c r="N341" s="26"/>
      <c r="O341" s="38">
        <f t="shared" si="113"/>
        <v>0</v>
      </c>
      <c r="P341" s="26" t="e">
        <f t="shared" si="103"/>
        <v>#VALUE!</v>
      </c>
      <c r="Q341" s="26" t="e">
        <f t="shared" si="104"/>
        <v>#VALUE!</v>
      </c>
      <c r="R341" s="31" t="e">
        <f t="shared" si="114"/>
        <v>#VALUE!</v>
      </c>
      <c r="S341" s="31" t="e">
        <f t="shared" si="115"/>
        <v>#VALUE!</v>
      </c>
      <c r="T341" s="31" t="e">
        <f t="shared" si="116"/>
        <v>#VALUE!</v>
      </c>
      <c r="U341" s="31" t="e">
        <f t="shared" si="117"/>
        <v>#VALUE!</v>
      </c>
      <c r="V341" s="26" t="e">
        <f t="shared" si="105"/>
        <v>#VALUE!</v>
      </c>
      <c r="W341" s="26" t="e">
        <f t="shared" si="106"/>
        <v>#VALUE!</v>
      </c>
      <c r="X341" s="26" t="e">
        <f t="shared" si="107"/>
        <v>#VALUE!</v>
      </c>
      <c r="Y341" s="26" t="e">
        <f t="shared" si="108"/>
        <v>#VALUE!</v>
      </c>
      <c r="Z341" s="26" t="e">
        <f t="shared" si="109"/>
        <v>#VALUE!</v>
      </c>
      <c r="AA341" s="26" t="e">
        <f t="shared" si="110"/>
        <v>#VALUE!</v>
      </c>
      <c r="AB341" s="26" t="e">
        <f>IF(P341&gt;0,IF(SUM($N$16:N341)&gt;0,'Program 1'!Loan_Amount-SUM($N$16:N341),'Program 1'!Loan_Amount),0)</f>
        <v>#VALUE!</v>
      </c>
      <c r="AC341" s="37" t="e">
        <f>AB341*('Step 2 Program Parameters'!$C$3/12)</f>
        <v>#VALUE!</v>
      </c>
      <c r="AD341" s="26"/>
    </row>
    <row r="342" spans="1:30" x14ac:dyDescent="0.2">
      <c r="A342" s="27" t="str">
        <f>IF(Values_Entered,A341+1,"")</f>
        <v/>
      </c>
      <c r="B342" s="28" t="str">
        <f t="shared" si="111"/>
        <v/>
      </c>
      <c r="C342" s="29" t="str">
        <f t="shared" si="100"/>
        <v/>
      </c>
      <c r="D342" s="29" t="str">
        <f t="shared" si="118"/>
        <v/>
      </c>
      <c r="E342" s="29" t="str">
        <f t="shared" si="112"/>
        <v/>
      </c>
      <c r="F342" s="29" t="str">
        <f t="shared" si="101"/>
        <v/>
      </c>
      <c r="G342" s="29" t="str">
        <f>IF(Pay_Num&lt;&gt;"",IF('Program 1'!Pay_Num&lt;=$J$2,0,Total_Pay-Int),"")</f>
        <v/>
      </c>
      <c r="H342" s="29" t="str">
        <f t="shared" si="119"/>
        <v/>
      </c>
      <c r="I342" s="29" t="str">
        <f t="shared" si="102"/>
        <v/>
      </c>
      <c r="J342" s="30" t="e">
        <f>IF('Program 1'!Beg_Bal&gt;0,E342*($G$3/($G$3+$G$5)),0)</f>
        <v>#VALUE!</v>
      </c>
      <c r="K342" s="30" t="e">
        <f>IF('Program 1'!Beg_Bal&gt;0,E342*($G$5/($G$5+$G$3)),0)</f>
        <v>#VALUE!</v>
      </c>
      <c r="L342" s="30" t="e">
        <f>IF(C342&lt;0,0,IF($M$5&lt;1,($M$5*'Program 1'!C342),$M$5))</f>
        <v>#VALUE!</v>
      </c>
      <c r="M342" s="26"/>
      <c r="N342" s="26"/>
      <c r="O342" s="38">
        <f t="shared" si="113"/>
        <v>0</v>
      </c>
      <c r="P342" s="26" t="e">
        <f t="shared" si="103"/>
        <v>#VALUE!</v>
      </c>
      <c r="Q342" s="26" t="e">
        <f t="shared" si="104"/>
        <v>#VALUE!</v>
      </c>
      <c r="R342" s="31" t="e">
        <f t="shared" si="114"/>
        <v>#VALUE!</v>
      </c>
      <c r="S342" s="31" t="e">
        <f t="shared" si="115"/>
        <v>#VALUE!</v>
      </c>
      <c r="T342" s="31" t="e">
        <f t="shared" si="116"/>
        <v>#VALUE!</v>
      </c>
      <c r="U342" s="31" t="e">
        <f t="shared" si="117"/>
        <v>#VALUE!</v>
      </c>
      <c r="V342" s="26" t="e">
        <f t="shared" si="105"/>
        <v>#VALUE!</v>
      </c>
      <c r="W342" s="26" t="e">
        <f t="shared" si="106"/>
        <v>#VALUE!</v>
      </c>
      <c r="X342" s="26" t="e">
        <f t="shared" si="107"/>
        <v>#VALUE!</v>
      </c>
      <c r="Y342" s="26" t="e">
        <f t="shared" si="108"/>
        <v>#VALUE!</v>
      </c>
      <c r="Z342" s="26" t="e">
        <f t="shared" si="109"/>
        <v>#VALUE!</v>
      </c>
      <c r="AA342" s="26" t="e">
        <f t="shared" si="110"/>
        <v>#VALUE!</v>
      </c>
      <c r="AB342" s="26" t="e">
        <f>IF(P342&gt;0,IF(SUM($N$16:N342)&gt;0,'Program 1'!Loan_Amount-SUM($N$16:N342),'Program 1'!Loan_Amount),0)</f>
        <v>#VALUE!</v>
      </c>
      <c r="AC342" s="37" t="e">
        <f>AB342*('Step 2 Program Parameters'!$C$3/12)</f>
        <v>#VALUE!</v>
      </c>
      <c r="AD342" s="26"/>
    </row>
    <row r="343" spans="1:30" x14ac:dyDescent="0.2">
      <c r="A343" s="27" t="str">
        <f>IF(Values_Entered,A342+1,"")</f>
        <v/>
      </c>
      <c r="B343" s="28" t="str">
        <f t="shared" si="111"/>
        <v/>
      </c>
      <c r="C343" s="29" t="str">
        <f t="shared" si="100"/>
        <v/>
      </c>
      <c r="D343" s="29" t="str">
        <f t="shared" si="118"/>
        <v/>
      </c>
      <c r="E343" s="29" t="str">
        <f t="shared" si="112"/>
        <v/>
      </c>
      <c r="F343" s="29" t="str">
        <f t="shared" si="101"/>
        <v/>
      </c>
      <c r="G343" s="29" t="str">
        <f>IF(Pay_Num&lt;&gt;"",IF('Program 1'!Pay_Num&lt;=$J$2,0,Total_Pay-Int),"")</f>
        <v/>
      </c>
      <c r="H343" s="29" t="str">
        <f t="shared" si="119"/>
        <v/>
      </c>
      <c r="I343" s="29" t="str">
        <f t="shared" si="102"/>
        <v/>
      </c>
      <c r="J343" s="30" t="e">
        <f>IF('Program 1'!Beg_Bal&gt;0,E343*($G$3/($G$3+$G$5)),0)</f>
        <v>#VALUE!</v>
      </c>
      <c r="K343" s="30" t="e">
        <f>IF('Program 1'!Beg_Bal&gt;0,E343*($G$5/($G$5+$G$3)),0)</f>
        <v>#VALUE!</v>
      </c>
      <c r="L343" s="30" t="e">
        <f>IF(C343&lt;0,0,IF($M$5&lt;1,($M$5*'Program 1'!C343),$M$5))</f>
        <v>#VALUE!</v>
      </c>
      <c r="M343" s="26"/>
      <c r="N343" s="26"/>
      <c r="O343" s="38">
        <f t="shared" si="113"/>
        <v>0</v>
      </c>
      <c r="P343" s="26" t="e">
        <f t="shared" si="103"/>
        <v>#VALUE!</v>
      </c>
      <c r="Q343" s="26" t="e">
        <f t="shared" si="104"/>
        <v>#VALUE!</v>
      </c>
      <c r="R343" s="31" t="e">
        <f t="shared" si="114"/>
        <v>#VALUE!</v>
      </c>
      <c r="S343" s="31" t="e">
        <f t="shared" si="115"/>
        <v>#VALUE!</v>
      </c>
      <c r="T343" s="31" t="e">
        <f t="shared" si="116"/>
        <v>#VALUE!</v>
      </c>
      <c r="U343" s="31" t="e">
        <f t="shared" si="117"/>
        <v>#VALUE!</v>
      </c>
      <c r="V343" s="26" t="e">
        <f t="shared" si="105"/>
        <v>#VALUE!</v>
      </c>
      <c r="W343" s="26" t="e">
        <f t="shared" si="106"/>
        <v>#VALUE!</v>
      </c>
      <c r="X343" s="26" t="e">
        <f t="shared" si="107"/>
        <v>#VALUE!</v>
      </c>
      <c r="Y343" s="26" t="e">
        <f t="shared" si="108"/>
        <v>#VALUE!</v>
      </c>
      <c r="Z343" s="26" t="e">
        <f t="shared" si="109"/>
        <v>#VALUE!</v>
      </c>
      <c r="AA343" s="26" t="e">
        <f t="shared" si="110"/>
        <v>#VALUE!</v>
      </c>
      <c r="AB343" s="26" t="e">
        <f>IF(P343&gt;0,IF(SUM($N$16:N343)&gt;0,'Program 1'!Loan_Amount-SUM($N$16:N343),'Program 1'!Loan_Amount),0)</f>
        <v>#VALUE!</v>
      </c>
      <c r="AC343" s="37" t="e">
        <f>AB343*('Step 2 Program Parameters'!$C$3/12)</f>
        <v>#VALUE!</v>
      </c>
      <c r="AD343" s="26"/>
    </row>
    <row r="344" spans="1:30" x14ac:dyDescent="0.2">
      <c r="A344" s="27" t="str">
        <f>IF(Values_Entered,A343+1,"")</f>
        <v/>
      </c>
      <c r="B344" s="28" t="str">
        <f t="shared" si="111"/>
        <v/>
      </c>
      <c r="C344" s="29" t="str">
        <f t="shared" si="100"/>
        <v/>
      </c>
      <c r="D344" s="29" t="str">
        <f t="shared" si="118"/>
        <v/>
      </c>
      <c r="E344" s="29" t="str">
        <f t="shared" si="112"/>
        <v/>
      </c>
      <c r="F344" s="29" t="str">
        <f t="shared" si="101"/>
        <v/>
      </c>
      <c r="G344" s="29" t="str">
        <f>IF(Pay_Num&lt;&gt;"",IF('Program 1'!Pay_Num&lt;=$J$2,0,Total_Pay-Int),"")</f>
        <v/>
      </c>
      <c r="H344" s="29" t="str">
        <f t="shared" si="119"/>
        <v/>
      </c>
      <c r="I344" s="29" t="str">
        <f t="shared" si="102"/>
        <v/>
      </c>
      <c r="J344" s="30" t="e">
        <f>IF('Program 1'!Beg_Bal&gt;0,E344*($G$3/($G$3+$G$5)),0)</f>
        <v>#VALUE!</v>
      </c>
      <c r="K344" s="30" t="e">
        <f>IF('Program 1'!Beg_Bal&gt;0,E344*($G$5/($G$5+$G$3)),0)</f>
        <v>#VALUE!</v>
      </c>
      <c r="L344" s="30" t="e">
        <f>IF(C344&lt;0,0,IF($M$5&lt;1,($M$5*'Program 1'!C344),$M$5))</f>
        <v>#VALUE!</v>
      </c>
      <c r="M344" s="26"/>
      <c r="N344" s="26"/>
      <c r="O344" s="38">
        <f t="shared" si="113"/>
        <v>0</v>
      </c>
      <c r="P344" s="26" t="e">
        <f t="shared" si="103"/>
        <v>#VALUE!</v>
      </c>
      <c r="Q344" s="26" t="e">
        <f t="shared" si="104"/>
        <v>#VALUE!</v>
      </c>
      <c r="R344" s="31" t="e">
        <f t="shared" si="114"/>
        <v>#VALUE!</v>
      </c>
      <c r="S344" s="31" t="e">
        <f t="shared" si="115"/>
        <v>#VALUE!</v>
      </c>
      <c r="T344" s="31" t="e">
        <f t="shared" si="116"/>
        <v>#VALUE!</v>
      </c>
      <c r="U344" s="31" t="e">
        <f t="shared" si="117"/>
        <v>#VALUE!</v>
      </c>
      <c r="V344" s="26" t="e">
        <f t="shared" si="105"/>
        <v>#VALUE!</v>
      </c>
      <c r="W344" s="26" t="e">
        <f t="shared" si="106"/>
        <v>#VALUE!</v>
      </c>
      <c r="X344" s="26" t="e">
        <f t="shared" si="107"/>
        <v>#VALUE!</v>
      </c>
      <c r="Y344" s="26" t="e">
        <f t="shared" si="108"/>
        <v>#VALUE!</v>
      </c>
      <c r="Z344" s="26" t="e">
        <f t="shared" si="109"/>
        <v>#VALUE!</v>
      </c>
      <c r="AA344" s="26" t="e">
        <f t="shared" si="110"/>
        <v>#VALUE!</v>
      </c>
      <c r="AB344" s="26" t="e">
        <f>IF(P344&gt;0,IF(SUM($N$16:N344)&gt;0,'Program 1'!Loan_Amount-SUM($N$16:N344),'Program 1'!Loan_Amount),0)</f>
        <v>#VALUE!</v>
      </c>
      <c r="AC344" s="37" t="e">
        <f>AB344*('Step 2 Program Parameters'!$C$3/12)</f>
        <v>#VALUE!</v>
      </c>
      <c r="AD344" s="26"/>
    </row>
    <row r="345" spans="1:30" x14ac:dyDescent="0.2">
      <c r="A345" s="27" t="str">
        <f>IF(Values_Entered,A344+1,"")</f>
        <v/>
      </c>
      <c r="B345" s="28" t="str">
        <f t="shared" si="111"/>
        <v/>
      </c>
      <c r="C345" s="29" t="str">
        <f t="shared" si="100"/>
        <v/>
      </c>
      <c r="D345" s="29" t="str">
        <f t="shared" si="118"/>
        <v/>
      </c>
      <c r="E345" s="29" t="str">
        <f t="shared" si="112"/>
        <v/>
      </c>
      <c r="F345" s="29" t="str">
        <f t="shared" si="101"/>
        <v/>
      </c>
      <c r="G345" s="29" t="str">
        <f>IF(Pay_Num&lt;&gt;"",IF('Program 1'!Pay_Num&lt;=$J$2,0,Total_Pay-Int),"")</f>
        <v/>
      </c>
      <c r="H345" s="29" t="str">
        <f t="shared" si="119"/>
        <v/>
      </c>
      <c r="I345" s="29" t="str">
        <f t="shared" si="102"/>
        <v/>
      </c>
      <c r="J345" s="30" t="e">
        <f>IF('Program 1'!Beg_Bal&gt;0,E345*($G$3/($G$3+$G$5)),0)</f>
        <v>#VALUE!</v>
      </c>
      <c r="K345" s="30" t="e">
        <f>IF('Program 1'!Beg_Bal&gt;0,E345*($G$5/($G$5+$G$3)),0)</f>
        <v>#VALUE!</v>
      </c>
      <c r="L345" s="30" t="e">
        <f>IF(C345&lt;0,0,IF($M$5&lt;1,($M$5*'Program 1'!C345),$M$5))</f>
        <v>#VALUE!</v>
      </c>
      <c r="M345" s="26"/>
      <c r="N345" s="26"/>
      <c r="O345" s="38">
        <f t="shared" si="113"/>
        <v>0</v>
      </c>
      <c r="P345" s="26" t="e">
        <f t="shared" si="103"/>
        <v>#VALUE!</v>
      </c>
      <c r="Q345" s="26" t="e">
        <f t="shared" si="104"/>
        <v>#VALUE!</v>
      </c>
      <c r="R345" s="31" t="e">
        <f t="shared" si="114"/>
        <v>#VALUE!</v>
      </c>
      <c r="S345" s="31" t="e">
        <f t="shared" si="115"/>
        <v>#VALUE!</v>
      </c>
      <c r="T345" s="31" t="e">
        <f t="shared" si="116"/>
        <v>#VALUE!</v>
      </c>
      <c r="U345" s="31" t="e">
        <f t="shared" si="117"/>
        <v>#VALUE!</v>
      </c>
      <c r="V345" s="26" t="e">
        <f t="shared" si="105"/>
        <v>#VALUE!</v>
      </c>
      <c r="W345" s="26" t="e">
        <f t="shared" si="106"/>
        <v>#VALUE!</v>
      </c>
      <c r="X345" s="26" t="e">
        <f t="shared" si="107"/>
        <v>#VALUE!</v>
      </c>
      <c r="Y345" s="26" t="e">
        <f t="shared" si="108"/>
        <v>#VALUE!</v>
      </c>
      <c r="Z345" s="26" t="e">
        <f t="shared" si="109"/>
        <v>#VALUE!</v>
      </c>
      <c r="AA345" s="26" t="e">
        <f t="shared" si="110"/>
        <v>#VALUE!</v>
      </c>
      <c r="AB345" s="26" t="e">
        <f>IF(P345&gt;0,IF(SUM($N$16:N345)&gt;0,'Program 1'!Loan_Amount-SUM($N$16:N345),'Program 1'!Loan_Amount),0)</f>
        <v>#VALUE!</v>
      </c>
      <c r="AC345" s="37" t="e">
        <f>AB345*('Step 2 Program Parameters'!$C$3/12)</f>
        <v>#VALUE!</v>
      </c>
      <c r="AD345" s="26"/>
    </row>
    <row r="346" spans="1:30" x14ac:dyDescent="0.2">
      <c r="A346" s="27" t="str">
        <f>IF(Values_Entered,A345+1,"")</f>
        <v/>
      </c>
      <c r="B346" s="28" t="str">
        <f t="shared" si="111"/>
        <v/>
      </c>
      <c r="C346" s="29" t="str">
        <f t="shared" si="100"/>
        <v/>
      </c>
      <c r="D346" s="29" t="str">
        <f t="shared" si="118"/>
        <v/>
      </c>
      <c r="E346" s="29" t="str">
        <f t="shared" si="112"/>
        <v/>
      </c>
      <c r="F346" s="29" t="str">
        <f t="shared" si="101"/>
        <v/>
      </c>
      <c r="G346" s="29" t="str">
        <f>IF(Pay_Num&lt;&gt;"",IF('Program 1'!Pay_Num&lt;=$J$2,0,Total_Pay-Int),"")</f>
        <v/>
      </c>
      <c r="H346" s="29" t="str">
        <f t="shared" si="119"/>
        <v/>
      </c>
      <c r="I346" s="29" t="str">
        <f t="shared" si="102"/>
        <v/>
      </c>
      <c r="J346" s="30" t="e">
        <f>IF('Program 1'!Beg_Bal&gt;0,E346*($G$3/($G$3+$G$5)),0)</f>
        <v>#VALUE!</v>
      </c>
      <c r="K346" s="30" t="e">
        <f>IF('Program 1'!Beg_Bal&gt;0,E346*($G$5/($G$5+$G$3)),0)</f>
        <v>#VALUE!</v>
      </c>
      <c r="L346" s="30" t="e">
        <f>IF(C346&lt;0,0,IF($M$5&lt;1,($M$5*'Program 1'!C346),$M$5))</f>
        <v>#VALUE!</v>
      </c>
      <c r="M346" s="26"/>
      <c r="N346" s="26"/>
      <c r="O346" s="38">
        <f t="shared" si="113"/>
        <v>0</v>
      </c>
      <c r="P346" s="26" t="e">
        <f t="shared" si="103"/>
        <v>#VALUE!</v>
      </c>
      <c r="Q346" s="26" t="e">
        <f t="shared" si="104"/>
        <v>#VALUE!</v>
      </c>
      <c r="R346" s="31" t="e">
        <f t="shared" si="114"/>
        <v>#VALUE!</v>
      </c>
      <c r="S346" s="31" t="e">
        <f t="shared" si="115"/>
        <v>#VALUE!</v>
      </c>
      <c r="T346" s="31" t="e">
        <f t="shared" si="116"/>
        <v>#VALUE!</v>
      </c>
      <c r="U346" s="31" t="e">
        <f t="shared" si="117"/>
        <v>#VALUE!</v>
      </c>
      <c r="V346" s="26" t="e">
        <f t="shared" si="105"/>
        <v>#VALUE!</v>
      </c>
      <c r="W346" s="26" t="e">
        <f t="shared" si="106"/>
        <v>#VALUE!</v>
      </c>
      <c r="X346" s="26" t="e">
        <f t="shared" si="107"/>
        <v>#VALUE!</v>
      </c>
      <c r="Y346" s="26" t="e">
        <f t="shared" si="108"/>
        <v>#VALUE!</v>
      </c>
      <c r="Z346" s="26" t="e">
        <f t="shared" si="109"/>
        <v>#VALUE!</v>
      </c>
      <c r="AA346" s="26" t="e">
        <f t="shared" si="110"/>
        <v>#VALUE!</v>
      </c>
      <c r="AB346" s="26" t="e">
        <f>IF(P346&gt;0,IF(SUM($N$16:N346)&gt;0,'Program 1'!Loan_Amount-SUM($N$16:N346),'Program 1'!Loan_Amount),0)</f>
        <v>#VALUE!</v>
      </c>
      <c r="AC346" s="37" t="e">
        <f>AB346*('Step 2 Program Parameters'!$C$3/12)</f>
        <v>#VALUE!</v>
      </c>
      <c r="AD346" s="26"/>
    </row>
    <row r="347" spans="1:30" x14ac:dyDescent="0.2">
      <c r="A347" s="27" t="str">
        <f>IF(Values_Entered,A346+1,"")</f>
        <v/>
      </c>
      <c r="B347" s="28" t="str">
        <f t="shared" si="111"/>
        <v/>
      </c>
      <c r="C347" s="29" t="str">
        <f t="shared" si="100"/>
        <v/>
      </c>
      <c r="D347" s="29" t="str">
        <f t="shared" si="118"/>
        <v/>
      </c>
      <c r="E347" s="29" t="str">
        <f t="shared" si="112"/>
        <v/>
      </c>
      <c r="F347" s="29" t="str">
        <f t="shared" si="101"/>
        <v/>
      </c>
      <c r="G347" s="29" t="str">
        <f>IF(Pay_Num&lt;&gt;"",IF('Program 1'!Pay_Num&lt;=$J$2,0,Total_Pay-Int),"")</f>
        <v/>
      </c>
      <c r="H347" s="29" t="str">
        <f t="shared" si="119"/>
        <v/>
      </c>
      <c r="I347" s="29" t="str">
        <f t="shared" si="102"/>
        <v/>
      </c>
      <c r="J347" s="30" t="e">
        <f>IF('Program 1'!Beg_Bal&gt;0,E347*($G$3/($G$3+$G$5)),0)</f>
        <v>#VALUE!</v>
      </c>
      <c r="K347" s="30" t="e">
        <f>IF('Program 1'!Beg_Bal&gt;0,E347*($G$5/($G$5+$G$3)),0)</f>
        <v>#VALUE!</v>
      </c>
      <c r="L347" s="30" t="e">
        <f>IF(C347&lt;0,0,IF($M$5&lt;1,($M$5*'Program 1'!C347),$M$5))</f>
        <v>#VALUE!</v>
      </c>
      <c r="M347" s="26"/>
      <c r="N347" s="26"/>
      <c r="O347" s="38">
        <f t="shared" si="113"/>
        <v>0</v>
      </c>
      <c r="P347" s="26" t="e">
        <f t="shared" si="103"/>
        <v>#VALUE!</v>
      </c>
      <c r="Q347" s="26" t="e">
        <f t="shared" si="104"/>
        <v>#VALUE!</v>
      </c>
      <c r="R347" s="31" t="e">
        <f t="shared" si="114"/>
        <v>#VALUE!</v>
      </c>
      <c r="S347" s="31" t="e">
        <f t="shared" si="115"/>
        <v>#VALUE!</v>
      </c>
      <c r="T347" s="31" t="e">
        <f t="shared" si="116"/>
        <v>#VALUE!</v>
      </c>
      <c r="U347" s="31" t="e">
        <f t="shared" si="117"/>
        <v>#VALUE!</v>
      </c>
      <c r="V347" s="26" t="e">
        <f t="shared" si="105"/>
        <v>#VALUE!</v>
      </c>
      <c r="W347" s="26" t="e">
        <f t="shared" si="106"/>
        <v>#VALUE!</v>
      </c>
      <c r="X347" s="26" t="e">
        <f t="shared" si="107"/>
        <v>#VALUE!</v>
      </c>
      <c r="Y347" s="26" t="e">
        <f t="shared" si="108"/>
        <v>#VALUE!</v>
      </c>
      <c r="Z347" s="26" t="e">
        <f t="shared" si="109"/>
        <v>#VALUE!</v>
      </c>
      <c r="AA347" s="26" t="e">
        <f t="shared" si="110"/>
        <v>#VALUE!</v>
      </c>
      <c r="AB347" s="26" t="e">
        <f>IF(P347&gt;0,IF(SUM($N$16:N347)&gt;0,'Program 1'!Loan_Amount-SUM($N$16:N347),'Program 1'!Loan_Amount),0)</f>
        <v>#VALUE!</v>
      </c>
      <c r="AC347" s="37" t="e">
        <f>AB347*('Step 2 Program Parameters'!$C$3/12)</f>
        <v>#VALUE!</v>
      </c>
      <c r="AD347" s="26"/>
    </row>
    <row r="348" spans="1:30" x14ac:dyDescent="0.2">
      <c r="A348" s="27" t="str">
        <f>IF(Values_Entered,A347+1,"")</f>
        <v/>
      </c>
      <c r="B348" s="28" t="str">
        <f t="shared" si="111"/>
        <v/>
      </c>
      <c r="C348" s="29" t="str">
        <f t="shared" si="100"/>
        <v/>
      </c>
      <c r="D348" s="29" t="str">
        <f t="shared" si="118"/>
        <v/>
      </c>
      <c r="E348" s="29" t="str">
        <f t="shared" si="112"/>
        <v/>
      </c>
      <c r="F348" s="29" t="str">
        <f t="shared" si="101"/>
        <v/>
      </c>
      <c r="G348" s="29" t="str">
        <f>IF(Pay_Num&lt;&gt;"",IF('Program 1'!Pay_Num&lt;=$J$2,0,Total_Pay-Int),"")</f>
        <v/>
      </c>
      <c r="H348" s="29" t="str">
        <f t="shared" si="119"/>
        <v/>
      </c>
      <c r="I348" s="29" t="str">
        <f t="shared" si="102"/>
        <v/>
      </c>
      <c r="J348" s="30" t="e">
        <f>IF('Program 1'!Beg_Bal&gt;0,E348*($G$3/($G$3+$G$5)),0)</f>
        <v>#VALUE!</v>
      </c>
      <c r="K348" s="30" t="e">
        <f>IF('Program 1'!Beg_Bal&gt;0,E348*($G$5/($G$5+$G$3)),0)</f>
        <v>#VALUE!</v>
      </c>
      <c r="L348" s="30" t="e">
        <f>IF(C348&lt;0,0,IF($M$5&lt;1,($M$5*'Program 1'!C348),$M$5))</f>
        <v>#VALUE!</v>
      </c>
      <c r="M348" s="26"/>
      <c r="N348" s="26"/>
      <c r="O348" s="38">
        <f t="shared" si="113"/>
        <v>0</v>
      </c>
      <c r="P348" s="26" t="e">
        <f t="shared" si="103"/>
        <v>#VALUE!</v>
      </c>
      <c r="Q348" s="26" t="e">
        <f t="shared" si="104"/>
        <v>#VALUE!</v>
      </c>
      <c r="R348" s="31" t="e">
        <f t="shared" si="114"/>
        <v>#VALUE!</v>
      </c>
      <c r="S348" s="31" t="e">
        <f t="shared" si="115"/>
        <v>#VALUE!</v>
      </c>
      <c r="T348" s="31" t="e">
        <f t="shared" si="116"/>
        <v>#VALUE!</v>
      </c>
      <c r="U348" s="31" t="e">
        <f t="shared" si="117"/>
        <v>#VALUE!</v>
      </c>
      <c r="V348" s="26" t="e">
        <f t="shared" si="105"/>
        <v>#VALUE!</v>
      </c>
      <c r="W348" s="26" t="e">
        <f t="shared" si="106"/>
        <v>#VALUE!</v>
      </c>
      <c r="X348" s="26" t="e">
        <f t="shared" si="107"/>
        <v>#VALUE!</v>
      </c>
      <c r="Y348" s="26" t="e">
        <f t="shared" si="108"/>
        <v>#VALUE!</v>
      </c>
      <c r="Z348" s="26" t="e">
        <f t="shared" si="109"/>
        <v>#VALUE!</v>
      </c>
      <c r="AA348" s="26" t="e">
        <f t="shared" si="110"/>
        <v>#VALUE!</v>
      </c>
      <c r="AB348" s="26" t="e">
        <f>IF(P348&gt;0,IF(SUM($N$16:N348)&gt;0,'Program 1'!Loan_Amount-SUM($N$16:N348),'Program 1'!Loan_Amount),0)</f>
        <v>#VALUE!</v>
      </c>
      <c r="AC348" s="37" t="e">
        <f>AB348*('Step 2 Program Parameters'!$C$3/12)</f>
        <v>#VALUE!</v>
      </c>
      <c r="AD348" s="26"/>
    </row>
    <row r="349" spans="1:30" x14ac:dyDescent="0.2">
      <c r="A349" s="27" t="str">
        <f>IF(Values_Entered,A348+1,"")</f>
        <v/>
      </c>
      <c r="B349" s="28" t="str">
        <f t="shared" si="111"/>
        <v/>
      </c>
      <c r="C349" s="29" t="str">
        <f t="shared" si="100"/>
        <v/>
      </c>
      <c r="D349" s="29" t="str">
        <f t="shared" si="118"/>
        <v/>
      </c>
      <c r="E349" s="29" t="str">
        <f t="shared" si="112"/>
        <v/>
      </c>
      <c r="F349" s="29" t="str">
        <f t="shared" si="101"/>
        <v/>
      </c>
      <c r="G349" s="29" t="str">
        <f>IF(Pay_Num&lt;&gt;"",IF('Program 1'!Pay_Num&lt;=$J$2,0,Total_Pay-Int),"")</f>
        <v/>
      </c>
      <c r="H349" s="29" t="str">
        <f t="shared" si="119"/>
        <v/>
      </c>
      <c r="I349" s="29" t="str">
        <f t="shared" si="102"/>
        <v/>
      </c>
      <c r="J349" s="30" t="e">
        <f>IF('Program 1'!Beg_Bal&gt;0,E349*($G$3/($G$3+$G$5)),0)</f>
        <v>#VALUE!</v>
      </c>
      <c r="K349" s="30" t="e">
        <f>IF('Program 1'!Beg_Bal&gt;0,E349*($G$5/($G$5+$G$3)),0)</f>
        <v>#VALUE!</v>
      </c>
      <c r="L349" s="30" t="e">
        <f>IF(C349&lt;0,0,IF($M$5&lt;1,($M$5*'Program 1'!C349),$M$5))</f>
        <v>#VALUE!</v>
      </c>
      <c r="M349" s="26"/>
      <c r="N349" s="26"/>
      <c r="O349" s="38">
        <f t="shared" si="113"/>
        <v>0</v>
      </c>
      <c r="P349" s="26" t="e">
        <f t="shared" si="103"/>
        <v>#VALUE!</v>
      </c>
      <c r="Q349" s="26" t="e">
        <f t="shared" si="104"/>
        <v>#VALUE!</v>
      </c>
      <c r="R349" s="31" t="e">
        <f t="shared" si="114"/>
        <v>#VALUE!</v>
      </c>
      <c r="S349" s="31" t="e">
        <f t="shared" si="115"/>
        <v>#VALUE!</v>
      </c>
      <c r="T349" s="31" t="e">
        <f t="shared" si="116"/>
        <v>#VALUE!</v>
      </c>
      <c r="U349" s="31" t="e">
        <f t="shared" si="117"/>
        <v>#VALUE!</v>
      </c>
      <c r="V349" s="26" t="e">
        <f t="shared" si="105"/>
        <v>#VALUE!</v>
      </c>
      <c r="W349" s="26" t="e">
        <f t="shared" si="106"/>
        <v>#VALUE!</v>
      </c>
      <c r="X349" s="26" t="e">
        <f t="shared" si="107"/>
        <v>#VALUE!</v>
      </c>
      <c r="Y349" s="26" t="e">
        <f t="shared" si="108"/>
        <v>#VALUE!</v>
      </c>
      <c r="Z349" s="26" t="e">
        <f t="shared" si="109"/>
        <v>#VALUE!</v>
      </c>
      <c r="AA349" s="26" t="e">
        <f t="shared" si="110"/>
        <v>#VALUE!</v>
      </c>
      <c r="AB349" s="26" t="e">
        <f>IF(P349&gt;0,IF(SUM($N$16:N349)&gt;0,'Program 1'!Loan_Amount-SUM($N$16:N349),'Program 1'!Loan_Amount),0)</f>
        <v>#VALUE!</v>
      </c>
      <c r="AC349" s="37" t="e">
        <f>AB349*('Step 2 Program Parameters'!$C$3/12)</f>
        <v>#VALUE!</v>
      </c>
      <c r="AD349" s="26"/>
    </row>
    <row r="350" spans="1:30" x14ac:dyDescent="0.2">
      <c r="A350" s="27" t="str">
        <f>IF(Values_Entered,A349+1,"")</f>
        <v/>
      </c>
      <c r="B350" s="28" t="str">
        <f t="shared" si="111"/>
        <v/>
      </c>
      <c r="C350" s="29" t="str">
        <f t="shared" si="100"/>
        <v/>
      </c>
      <c r="D350" s="29" t="str">
        <f t="shared" si="118"/>
        <v/>
      </c>
      <c r="E350" s="29" t="str">
        <f t="shared" si="112"/>
        <v/>
      </c>
      <c r="F350" s="29" t="str">
        <f t="shared" si="101"/>
        <v/>
      </c>
      <c r="G350" s="29" t="str">
        <f>IF(Pay_Num&lt;&gt;"",IF('Program 1'!Pay_Num&lt;=$J$2,0,Total_Pay-Int),"")</f>
        <v/>
      </c>
      <c r="H350" s="29" t="str">
        <f t="shared" si="119"/>
        <v/>
      </c>
      <c r="I350" s="29" t="str">
        <f t="shared" si="102"/>
        <v/>
      </c>
      <c r="J350" s="30" t="e">
        <f>IF('Program 1'!Beg_Bal&gt;0,E350*($G$3/($G$3+$G$5)),0)</f>
        <v>#VALUE!</v>
      </c>
      <c r="K350" s="30" t="e">
        <f>IF('Program 1'!Beg_Bal&gt;0,E350*($G$5/($G$5+$G$3)),0)</f>
        <v>#VALUE!</v>
      </c>
      <c r="L350" s="30" t="e">
        <f>IF(C350&lt;0,0,IF($M$5&lt;1,($M$5*'Program 1'!C350),$M$5))</f>
        <v>#VALUE!</v>
      </c>
      <c r="M350" s="26"/>
      <c r="N350" s="26"/>
      <c r="O350" s="38">
        <f t="shared" si="113"/>
        <v>0</v>
      </c>
      <c r="P350" s="26" t="e">
        <f t="shared" si="103"/>
        <v>#VALUE!</v>
      </c>
      <c r="Q350" s="26" t="e">
        <f t="shared" si="104"/>
        <v>#VALUE!</v>
      </c>
      <c r="R350" s="31" t="e">
        <f t="shared" si="114"/>
        <v>#VALUE!</v>
      </c>
      <c r="S350" s="31" t="e">
        <f t="shared" si="115"/>
        <v>#VALUE!</v>
      </c>
      <c r="T350" s="31" t="e">
        <f t="shared" si="116"/>
        <v>#VALUE!</v>
      </c>
      <c r="U350" s="31" t="e">
        <f t="shared" si="117"/>
        <v>#VALUE!</v>
      </c>
      <c r="V350" s="26" t="e">
        <f t="shared" si="105"/>
        <v>#VALUE!</v>
      </c>
      <c r="W350" s="26" t="e">
        <f t="shared" si="106"/>
        <v>#VALUE!</v>
      </c>
      <c r="X350" s="26" t="e">
        <f t="shared" si="107"/>
        <v>#VALUE!</v>
      </c>
      <c r="Y350" s="26" t="e">
        <f t="shared" si="108"/>
        <v>#VALUE!</v>
      </c>
      <c r="Z350" s="26" t="e">
        <f t="shared" si="109"/>
        <v>#VALUE!</v>
      </c>
      <c r="AA350" s="26" t="e">
        <f t="shared" si="110"/>
        <v>#VALUE!</v>
      </c>
      <c r="AB350" s="26" t="e">
        <f>IF(P350&gt;0,IF(SUM($N$16:N350)&gt;0,'Program 1'!Loan_Amount-SUM($N$16:N350),'Program 1'!Loan_Amount),0)</f>
        <v>#VALUE!</v>
      </c>
      <c r="AC350" s="37" t="e">
        <f>AB350*('Step 2 Program Parameters'!$C$3/12)</f>
        <v>#VALUE!</v>
      </c>
      <c r="AD350" s="26"/>
    </row>
    <row r="351" spans="1:30" x14ac:dyDescent="0.2">
      <c r="A351" s="27" t="str">
        <f>IF(Values_Entered,A350+1,"")</f>
        <v/>
      </c>
      <c r="B351" s="28" t="str">
        <f t="shared" si="111"/>
        <v/>
      </c>
      <c r="C351" s="29" t="str">
        <f t="shared" si="100"/>
        <v/>
      </c>
      <c r="D351" s="29" t="str">
        <f t="shared" si="118"/>
        <v/>
      </c>
      <c r="E351" s="29" t="str">
        <f t="shared" si="112"/>
        <v/>
      </c>
      <c r="F351" s="29" t="str">
        <f t="shared" si="101"/>
        <v/>
      </c>
      <c r="G351" s="29" t="str">
        <f>IF(Pay_Num&lt;&gt;"",IF('Program 1'!Pay_Num&lt;=$J$2,0,Total_Pay-Int),"")</f>
        <v/>
      </c>
      <c r="H351" s="29" t="str">
        <f t="shared" si="119"/>
        <v/>
      </c>
      <c r="I351" s="29" t="str">
        <f t="shared" si="102"/>
        <v/>
      </c>
      <c r="J351" s="30" t="e">
        <f>IF('Program 1'!Beg_Bal&gt;0,E351*($G$3/($G$3+$G$5)),0)</f>
        <v>#VALUE!</v>
      </c>
      <c r="K351" s="30" t="e">
        <f>IF('Program 1'!Beg_Bal&gt;0,E351*($G$5/($G$5+$G$3)),0)</f>
        <v>#VALUE!</v>
      </c>
      <c r="L351" s="30" t="e">
        <f>IF(C351&lt;0,0,IF($M$5&lt;1,($M$5*'Program 1'!C351),$M$5))</f>
        <v>#VALUE!</v>
      </c>
      <c r="M351" s="26"/>
      <c r="N351" s="26"/>
      <c r="O351" s="38">
        <f t="shared" si="113"/>
        <v>0</v>
      </c>
      <c r="P351" s="26" t="e">
        <f t="shared" si="103"/>
        <v>#VALUE!</v>
      </c>
      <c r="Q351" s="26" t="e">
        <f t="shared" si="104"/>
        <v>#VALUE!</v>
      </c>
      <c r="R351" s="31" t="e">
        <f t="shared" si="114"/>
        <v>#VALUE!</v>
      </c>
      <c r="S351" s="31" t="e">
        <f t="shared" si="115"/>
        <v>#VALUE!</v>
      </c>
      <c r="T351" s="31" t="e">
        <f t="shared" si="116"/>
        <v>#VALUE!</v>
      </c>
      <c r="U351" s="31" t="e">
        <f t="shared" si="117"/>
        <v>#VALUE!</v>
      </c>
      <c r="V351" s="26" t="e">
        <f t="shared" si="105"/>
        <v>#VALUE!</v>
      </c>
      <c r="W351" s="26" t="e">
        <f t="shared" si="106"/>
        <v>#VALUE!</v>
      </c>
      <c r="X351" s="26" t="e">
        <f t="shared" si="107"/>
        <v>#VALUE!</v>
      </c>
      <c r="Y351" s="26" t="e">
        <f t="shared" si="108"/>
        <v>#VALUE!</v>
      </c>
      <c r="Z351" s="26" t="e">
        <f t="shared" si="109"/>
        <v>#VALUE!</v>
      </c>
      <c r="AA351" s="26" t="e">
        <f t="shared" si="110"/>
        <v>#VALUE!</v>
      </c>
      <c r="AB351" s="26" t="e">
        <f>IF(P351&gt;0,IF(SUM($N$16:N351)&gt;0,'Program 1'!Loan_Amount-SUM($N$16:N351),'Program 1'!Loan_Amount),0)</f>
        <v>#VALUE!</v>
      </c>
      <c r="AC351" s="37" t="e">
        <f>AB351*('Step 2 Program Parameters'!$C$3/12)</f>
        <v>#VALUE!</v>
      </c>
      <c r="AD351" s="26"/>
    </row>
    <row r="352" spans="1:30" x14ac:dyDescent="0.2">
      <c r="A352" s="27" t="str">
        <f>IF(Values_Entered,A351+1,"")</f>
        <v/>
      </c>
      <c r="B352" s="28" t="str">
        <f t="shared" si="111"/>
        <v/>
      </c>
      <c r="C352" s="29" t="str">
        <f t="shared" si="100"/>
        <v/>
      </c>
      <c r="D352" s="29" t="str">
        <f t="shared" si="118"/>
        <v/>
      </c>
      <c r="E352" s="29" t="str">
        <f t="shared" si="112"/>
        <v/>
      </c>
      <c r="F352" s="29" t="str">
        <f t="shared" si="101"/>
        <v/>
      </c>
      <c r="G352" s="29" t="str">
        <f>IF(Pay_Num&lt;&gt;"",IF('Program 1'!Pay_Num&lt;=$J$2,0,Total_Pay-Int),"")</f>
        <v/>
      </c>
      <c r="H352" s="29" t="str">
        <f t="shared" si="119"/>
        <v/>
      </c>
      <c r="I352" s="29" t="str">
        <f t="shared" si="102"/>
        <v/>
      </c>
      <c r="J352" s="30" t="e">
        <f>IF('Program 1'!Beg_Bal&gt;0,E352*($G$3/($G$3+$G$5)),0)</f>
        <v>#VALUE!</v>
      </c>
      <c r="K352" s="30" t="e">
        <f>IF('Program 1'!Beg_Bal&gt;0,E352*($G$5/($G$5+$G$3)),0)</f>
        <v>#VALUE!</v>
      </c>
      <c r="L352" s="30" t="e">
        <f>IF(C352&lt;0,0,IF($M$5&lt;1,($M$5*'Program 1'!C352),$M$5))</f>
        <v>#VALUE!</v>
      </c>
      <c r="M352" s="26"/>
      <c r="N352" s="26"/>
      <c r="O352" s="38">
        <f t="shared" si="113"/>
        <v>0</v>
      </c>
      <c r="P352" s="26" t="e">
        <f t="shared" si="103"/>
        <v>#VALUE!</v>
      </c>
      <c r="Q352" s="26" t="e">
        <f t="shared" si="104"/>
        <v>#VALUE!</v>
      </c>
      <c r="R352" s="31" t="e">
        <f t="shared" si="114"/>
        <v>#VALUE!</v>
      </c>
      <c r="S352" s="31" t="e">
        <f t="shared" si="115"/>
        <v>#VALUE!</v>
      </c>
      <c r="T352" s="31" t="e">
        <f t="shared" si="116"/>
        <v>#VALUE!</v>
      </c>
      <c r="U352" s="31" t="e">
        <f t="shared" si="117"/>
        <v>#VALUE!</v>
      </c>
      <c r="V352" s="26" t="e">
        <f t="shared" si="105"/>
        <v>#VALUE!</v>
      </c>
      <c r="W352" s="26" t="e">
        <f t="shared" si="106"/>
        <v>#VALUE!</v>
      </c>
      <c r="X352" s="26" t="e">
        <f t="shared" si="107"/>
        <v>#VALUE!</v>
      </c>
      <c r="Y352" s="26" t="e">
        <f t="shared" si="108"/>
        <v>#VALUE!</v>
      </c>
      <c r="Z352" s="26" t="e">
        <f t="shared" si="109"/>
        <v>#VALUE!</v>
      </c>
      <c r="AA352" s="26" t="e">
        <f t="shared" si="110"/>
        <v>#VALUE!</v>
      </c>
      <c r="AB352" s="26" t="e">
        <f>IF(P352&gt;0,IF(SUM($N$16:N352)&gt;0,'Program 1'!Loan_Amount-SUM($N$16:N352),'Program 1'!Loan_Amount),0)</f>
        <v>#VALUE!</v>
      </c>
      <c r="AC352" s="37" t="e">
        <f>AB352*('Step 2 Program Parameters'!$C$3/12)</f>
        <v>#VALUE!</v>
      </c>
      <c r="AD352" s="26"/>
    </row>
    <row r="353" spans="1:30" x14ac:dyDescent="0.2">
      <c r="A353" s="27" t="str">
        <f>IF(Values_Entered,A352+1,"")</f>
        <v/>
      </c>
      <c r="B353" s="28" t="str">
        <f t="shared" si="111"/>
        <v/>
      </c>
      <c r="C353" s="29" t="str">
        <f t="shared" si="100"/>
        <v/>
      </c>
      <c r="D353" s="29" t="str">
        <f t="shared" si="118"/>
        <v/>
      </c>
      <c r="E353" s="29" t="str">
        <f t="shared" si="112"/>
        <v/>
      </c>
      <c r="F353" s="29" t="str">
        <f t="shared" si="101"/>
        <v/>
      </c>
      <c r="G353" s="29" t="str">
        <f>IF(Pay_Num&lt;&gt;"",IF('Program 1'!Pay_Num&lt;=$J$2,0,Total_Pay-Int),"")</f>
        <v/>
      </c>
      <c r="H353" s="29" t="str">
        <f t="shared" si="119"/>
        <v/>
      </c>
      <c r="I353" s="29" t="str">
        <f t="shared" si="102"/>
        <v/>
      </c>
      <c r="J353" s="30" t="e">
        <f>IF('Program 1'!Beg_Bal&gt;0,E353*($G$3/($G$3+$G$5)),0)</f>
        <v>#VALUE!</v>
      </c>
      <c r="K353" s="30" t="e">
        <f>IF('Program 1'!Beg_Bal&gt;0,E353*($G$5/($G$5+$G$3)),0)</f>
        <v>#VALUE!</v>
      </c>
      <c r="L353" s="30" t="e">
        <f>IF(C353&lt;0,0,IF($M$5&lt;1,($M$5*'Program 1'!C353),$M$5))</f>
        <v>#VALUE!</v>
      </c>
      <c r="M353" s="26"/>
      <c r="N353" s="26"/>
      <c r="O353" s="38">
        <f t="shared" si="113"/>
        <v>0</v>
      </c>
      <c r="P353" s="26" t="e">
        <f t="shared" si="103"/>
        <v>#VALUE!</v>
      </c>
      <c r="Q353" s="26" t="e">
        <f t="shared" si="104"/>
        <v>#VALUE!</v>
      </c>
      <c r="R353" s="31" t="e">
        <f t="shared" si="114"/>
        <v>#VALUE!</v>
      </c>
      <c r="S353" s="31" t="e">
        <f t="shared" si="115"/>
        <v>#VALUE!</v>
      </c>
      <c r="T353" s="31" t="e">
        <f t="shared" si="116"/>
        <v>#VALUE!</v>
      </c>
      <c r="U353" s="31" t="e">
        <f t="shared" si="117"/>
        <v>#VALUE!</v>
      </c>
      <c r="V353" s="26" t="e">
        <f t="shared" si="105"/>
        <v>#VALUE!</v>
      </c>
      <c r="W353" s="26" t="e">
        <f t="shared" si="106"/>
        <v>#VALUE!</v>
      </c>
      <c r="X353" s="26" t="e">
        <f t="shared" si="107"/>
        <v>#VALUE!</v>
      </c>
      <c r="Y353" s="26" t="e">
        <f t="shared" si="108"/>
        <v>#VALUE!</v>
      </c>
      <c r="Z353" s="26" t="e">
        <f t="shared" si="109"/>
        <v>#VALUE!</v>
      </c>
      <c r="AA353" s="26" t="e">
        <f t="shared" si="110"/>
        <v>#VALUE!</v>
      </c>
      <c r="AB353" s="26" t="e">
        <f>IF(P353&gt;0,IF(SUM($N$16:N353)&gt;0,'Program 1'!Loan_Amount-SUM($N$16:N353),'Program 1'!Loan_Amount),0)</f>
        <v>#VALUE!</v>
      </c>
      <c r="AC353" s="37" t="e">
        <f>AB353*('Step 2 Program Parameters'!$C$3/12)</f>
        <v>#VALUE!</v>
      </c>
      <c r="AD353" s="26"/>
    </row>
    <row r="354" spans="1:30" x14ac:dyDescent="0.2">
      <c r="A354" s="27" t="str">
        <f>IF(Values_Entered,A353+1,"")</f>
        <v/>
      </c>
      <c r="B354" s="28" t="str">
        <f t="shared" si="111"/>
        <v/>
      </c>
      <c r="C354" s="29" t="str">
        <f t="shared" si="100"/>
        <v/>
      </c>
      <c r="D354" s="29" t="str">
        <f t="shared" si="118"/>
        <v/>
      </c>
      <c r="E354" s="29" t="str">
        <f t="shared" si="112"/>
        <v/>
      </c>
      <c r="F354" s="29" t="str">
        <f t="shared" si="101"/>
        <v/>
      </c>
      <c r="G354" s="29" t="str">
        <f>IF(Pay_Num&lt;&gt;"",IF('Program 1'!Pay_Num&lt;=$J$2,0,Total_Pay-Int),"")</f>
        <v/>
      </c>
      <c r="H354" s="29" t="str">
        <f t="shared" si="119"/>
        <v/>
      </c>
      <c r="I354" s="29" t="str">
        <f t="shared" si="102"/>
        <v/>
      </c>
      <c r="J354" s="30" t="e">
        <f>IF('Program 1'!Beg_Bal&gt;0,E354*($G$3/($G$3+$G$5)),0)</f>
        <v>#VALUE!</v>
      </c>
      <c r="K354" s="30" t="e">
        <f>IF('Program 1'!Beg_Bal&gt;0,E354*($G$5/($G$5+$G$3)),0)</f>
        <v>#VALUE!</v>
      </c>
      <c r="L354" s="30" t="e">
        <f>IF(C354&lt;0,0,IF($M$5&lt;1,($M$5*'Program 1'!C354),$M$5))</f>
        <v>#VALUE!</v>
      </c>
      <c r="M354" s="26"/>
      <c r="N354" s="26"/>
      <c r="O354" s="38">
        <f t="shared" si="113"/>
        <v>0</v>
      </c>
      <c r="P354" s="26" t="e">
        <f t="shared" si="103"/>
        <v>#VALUE!</v>
      </c>
      <c r="Q354" s="26" t="e">
        <f t="shared" si="104"/>
        <v>#VALUE!</v>
      </c>
      <c r="R354" s="31" t="e">
        <f t="shared" si="114"/>
        <v>#VALUE!</v>
      </c>
      <c r="S354" s="31" t="e">
        <f t="shared" si="115"/>
        <v>#VALUE!</v>
      </c>
      <c r="T354" s="31" t="e">
        <f t="shared" si="116"/>
        <v>#VALUE!</v>
      </c>
      <c r="U354" s="31" t="e">
        <f t="shared" si="117"/>
        <v>#VALUE!</v>
      </c>
      <c r="V354" s="26" t="e">
        <f t="shared" si="105"/>
        <v>#VALUE!</v>
      </c>
      <c r="W354" s="26" t="e">
        <f t="shared" si="106"/>
        <v>#VALUE!</v>
      </c>
      <c r="X354" s="26" t="e">
        <f t="shared" si="107"/>
        <v>#VALUE!</v>
      </c>
      <c r="Y354" s="26" t="e">
        <f t="shared" si="108"/>
        <v>#VALUE!</v>
      </c>
      <c r="Z354" s="26" t="e">
        <f t="shared" si="109"/>
        <v>#VALUE!</v>
      </c>
      <c r="AA354" s="26" t="e">
        <f t="shared" si="110"/>
        <v>#VALUE!</v>
      </c>
      <c r="AB354" s="26" t="e">
        <f>IF(P354&gt;0,IF(SUM($N$16:N354)&gt;0,'Program 1'!Loan_Amount-SUM($N$16:N354),'Program 1'!Loan_Amount),0)</f>
        <v>#VALUE!</v>
      </c>
      <c r="AC354" s="37" t="e">
        <f>AB354*('Step 2 Program Parameters'!$C$3/12)</f>
        <v>#VALUE!</v>
      </c>
      <c r="AD354" s="26"/>
    </row>
    <row r="355" spans="1:30" x14ac:dyDescent="0.2">
      <c r="A355" s="27" t="str">
        <f>IF(Values_Entered,A354+1,"")</f>
        <v/>
      </c>
      <c r="B355" s="28" t="str">
        <f t="shared" si="111"/>
        <v/>
      </c>
      <c r="C355" s="29" t="str">
        <f t="shared" si="100"/>
        <v/>
      </c>
      <c r="D355" s="29" t="str">
        <f t="shared" si="118"/>
        <v/>
      </c>
      <c r="E355" s="29" t="str">
        <f t="shared" si="112"/>
        <v/>
      </c>
      <c r="F355" s="29" t="str">
        <f t="shared" si="101"/>
        <v/>
      </c>
      <c r="G355" s="29" t="str">
        <f>IF(Pay_Num&lt;&gt;"",IF('Program 1'!Pay_Num&lt;=$J$2,0,Total_Pay-Int),"")</f>
        <v/>
      </c>
      <c r="H355" s="29" t="str">
        <f t="shared" si="119"/>
        <v/>
      </c>
      <c r="I355" s="29" t="str">
        <f t="shared" si="102"/>
        <v/>
      </c>
      <c r="J355" s="30" t="e">
        <f>IF('Program 1'!Beg_Bal&gt;0,E355*($G$3/($G$3+$G$5)),0)</f>
        <v>#VALUE!</v>
      </c>
      <c r="K355" s="30" t="e">
        <f>IF('Program 1'!Beg_Bal&gt;0,E355*($G$5/($G$5+$G$3)),0)</f>
        <v>#VALUE!</v>
      </c>
      <c r="L355" s="30" t="e">
        <f>IF(C355&lt;0,0,IF($M$5&lt;1,($M$5*'Program 1'!C355),$M$5))</f>
        <v>#VALUE!</v>
      </c>
      <c r="M355" s="26"/>
      <c r="N355" s="26"/>
      <c r="O355" s="38">
        <f t="shared" si="113"/>
        <v>0</v>
      </c>
      <c r="P355" s="26" t="e">
        <f t="shared" si="103"/>
        <v>#VALUE!</v>
      </c>
      <c r="Q355" s="26" t="e">
        <f t="shared" si="104"/>
        <v>#VALUE!</v>
      </c>
      <c r="R355" s="31" t="e">
        <f t="shared" si="114"/>
        <v>#VALUE!</v>
      </c>
      <c r="S355" s="31" t="e">
        <f t="shared" si="115"/>
        <v>#VALUE!</v>
      </c>
      <c r="T355" s="31" t="e">
        <f t="shared" si="116"/>
        <v>#VALUE!</v>
      </c>
      <c r="U355" s="31" t="e">
        <f t="shared" si="117"/>
        <v>#VALUE!</v>
      </c>
      <c r="V355" s="26" t="e">
        <f t="shared" si="105"/>
        <v>#VALUE!</v>
      </c>
      <c r="W355" s="26" t="e">
        <f t="shared" si="106"/>
        <v>#VALUE!</v>
      </c>
      <c r="X355" s="26" t="e">
        <f t="shared" si="107"/>
        <v>#VALUE!</v>
      </c>
      <c r="Y355" s="26" t="e">
        <f t="shared" si="108"/>
        <v>#VALUE!</v>
      </c>
      <c r="Z355" s="26" t="e">
        <f t="shared" si="109"/>
        <v>#VALUE!</v>
      </c>
      <c r="AA355" s="26" t="e">
        <f t="shared" si="110"/>
        <v>#VALUE!</v>
      </c>
      <c r="AB355" s="26" t="e">
        <f>IF(P355&gt;0,IF(SUM($N$16:N355)&gt;0,'Program 1'!Loan_Amount-SUM($N$16:N355),'Program 1'!Loan_Amount),0)</f>
        <v>#VALUE!</v>
      </c>
      <c r="AC355" s="37" t="e">
        <f>AB355*('Step 2 Program Parameters'!$C$3/12)</f>
        <v>#VALUE!</v>
      </c>
      <c r="AD355" s="26"/>
    </row>
    <row r="356" spans="1:30" x14ac:dyDescent="0.2">
      <c r="A356" s="27" t="str">
        <f>IF(Values_Entered,A355+1,"")</f>
        <v/>
      </c>
      <c r="B356" s="28" t="str">
        <f t="shared" si="111"/>
        <v/>
      </c>
      <c r="C356" s="29" t="str">
        <f t="shared" si="100"/>
        <v/>
      </c>
      <c r="D356" s="29" t="str">
        <f t="shared" si="118"/>
        <v/>
      </c>
      <c r="E356" s="29" t="str">
        <f t="shared" si="112"/>
        <v/>
      </c>
      <c r="F356" s="29" t="str">
        <f t="shared" si="101"/>
        <v/>
      </c>
      <c r="G356" s="29" t="str">
        <f>IF(Pay_Num&lt;&gt;"",IF('Program 1'!Pay_Num&lt;=$J$2,0,Total_Pay-Int),"")</f>
        <v/>
      </c>
      <c r="H356" s="29" t="str">
        <f t="shared" si="119"/>
        <v/>
      </c>
      <c r="I356" s="29" t="str">
        <f t="shared" si="102"/>
        <v/>
      </c>
      <c r="J356" s="30" t="e">
        <f>IF('Program 1'!Beg_Bal&gt;0,E356*($G$3/($G$3+$G$5)),0)</f>
        <v>#VALUE!</v>
      </c>
      <c r="K356" s="30" t="e">
        <f>IF('Program 1'!Beg_Bal&gt;0,E356*($G$5/($G$5+$G$3)),0)</f>
        <v>#VALUE!</v>
      </c>
      <c r="L356" s="30" t="e">
        <f>IF(C356&lt;0,0,IF($M$5&lt;1,($M$5*'Program 1'!C356),$M$5))</f>
        <v>#VALUE!</v>
      </c>
      <c r="M356" s="26"/>
      <c r="N356" s="26"/>
      <c r="O356" s="38">
        <f t="shared" si="113"/>
        <v>0</v>
      </c>
      <c r="P356" s="26" t="e">
        <f t="shared" si="103"/>
        <v>#VALUE!</v>
      </c>
      <c r="Q356" s="26" t="e">
        <f t="shared" si="104"/>
        <v>#VALUE!</v>
      </c>
      <c r="R356" s="31" t="e">
        <f t="shared" si="114"/>
        <v>#VALUE!</v>
      </c>
      <c r="S356" s="31" t="e">
        <f t="shared" si="115"/>
        <v>#VALUE!</v>
      </c>
      <c r="T356" s="31" t="e">
        <f t="shared" si="116"/>
        <v>#VALUE!</v>
      </c>
      <c r="U356" s="31" t="e">
        <f t="shared" si="117"/>
        <v>#VALUE!</v>
      </c>
      <c r="V356" s="26" t="e">
        <f t="shared" si="105"/>
        <v>#VALUE!</v>
      </c>
      <c r="W356" s="26" t="e">
        <f t="shared" si="106"/>
        <v>#VALUE!</v>
      </c>
      <c r="X356" s="26" t="e">
        <f t="shared" si="107"/>
        <v>#VALUE!</v>
      </c>
      <c r="Y356" s="26" t="e">
        <f t="shared" si="108"/>
        <v>#VALUE!</v>
      </c>
      <c r="Z356" s="26" t="e">
        <f t="shared" si="109"/>
        <v>#VALUE!</v>
      </c>
      <c r="AA356" s="26" t="e">
        <f t="shared" si="110"/>
        <v>#VALUE!</v>
      </c>
      <c r="AB356" s="26" t="e">
        <f>IF(P356&gt;0,IF(SUM($N$16:N356)&gt;0,'Program 1'!Loan_Amount-SUM($N$16:N356),'Program 1'!Loan_Amount),0)</f>
        <v>#VALUE!</v>
      </c>
      <c r="AC356" s="37" t="e">
        <f>AB356*('Step 2 Program Parameters'!$C$3/12)</f>
        <v>#VALUE!</v>
      </c>
      <c r="AD356" s="26"/>
    </row>
    <row r="357" spans="1:30" x14ac:dyDescent="0.2">
      <c r="A357" s="27" t="str">
        <f>IF(Values_Entered,A356+1,"")</f>
        <v/>
      </c>
      <c r="B357" s="28" t="str">
        <f t="shared" si="111"/>
        <v/>
      </c>
      <c r="C357" s="29" t="str">
        <f t="shared" si="100"/>
        <v/>
      </c>
      <c r="D357" s="29" t="str">
        <f t="shared" si="118"/>
        <v/>
      </c>
      <c r="E357" s="29" t="str">
        <f t="shared" si="112"/>
        <v/>
      </c>
      <c r="F357" s="29" t="str">
        <f t="shared" si="101"/>
        <v/>
      </c>
      <c r="G357" s="29" t="str">
        <f>IF(Pay_Num&lt;&gt;"",IF('Program 1'!Pay_Num&lt;=$J$2,0,Total_Pay-Int),"")</f>
        <v/>
      </c>
      <c r="H357" s="29" t="str">
        <f t="shared" si="119"/>
        <v/>
      </c>
      <c r="I357" s="29" t="str">
        <f t="shared" si="102"/>
        <v/>
      </c>
      <c r="J357" s="30" t="e">
        <f>IF('Program 1'!Beg_Bal&gt;0,E357*($G$3/($G$3+$G$5)),0)</f>
        <v>#VALUE!</v>
      </c>
      <c r="K357" s="30" t="e">
        <f>IF('Program 1'!Beg_Bal&gt;0,E357*($G$5/($G$5+$G$3)),0)</f>
        <v>#VALUE!</v>
      </c>
      <c r="L357" s="30" t="e">
        <f>IF(C357&lt;0,0,IF($M$5&lt;1,($M$5*'Program 1'!C357),$M$5))</f>
        <v>#VALUE!</v>
      </c>
      <c r="M357" s="26"/>
      <c r="N357" s="26"/>
      <c r="O357" s="38">
        <f t="shared" si="113"/>
        <v>0</v>
      </c>
      <c r="P357" s="26" t="e">
        <f t="shared" si="103"/>
        <v>#VALUE!</v>
      </c>
      <c r="Q357" s="26" t="e">
        <f t="shared" si="104"/>
        <v>#VALUE!</v>
      </c>
      <c r="R357" s="31" t="e">
        <f t="shared" si="114"/>
        <v>#VALUE!</v>
      </c>
      <c r="S357" s="31" t="e">
        <f t="shared" si="115"/>
        <v>#VALUE!</v>
      </c>
      <c r="T357" s="31" t="e">
        <f t="shared" si="116"/>
        <v>#VALUE!</v>
      </c>
      <c r="U357" s="31" t="e">
        <f t="shared" si="117"/>
        <v>#VALUE!</v>
      </c>
      <c r="V357" s="26" t="e">
        <f t="shared" si="105"/>
        <v>#VALUE!</v>
      </c>
      <c r="W357" s="26" t="e">
        <f t="shared" si="106"/>
        <v>#VALUE!</v>
      </c>
      <c r="X357" s="26" t="e">
        <f t="shared" si="107"/>
        <v>#VALUE!</v>
      </c>
      <c r="Y357" s="26" t="e">
        <f t="shared" si="108"/>
        <v>#VALUE!</v>
      </c>
      <c r="Z357" s="26" t="e">
        <f t="shared" si="109"/>
        <v>#VALUE!</v>
      </c>
      <c r="AA357" s="26" t="e">
        <f t="shared" si="110"/>
        <v>#VALUE!</v>
      </c>
      <c r="AB357" s="26" t="e">
        <f>IF(P357&gt;0,IF(SUM($N$16:N357)&gt;0,'Program 1'!Loan_Amount-SUM($N$16:N357),'Program 1'!Loan_Amount),0)</f>
        <v>#VALUE!</v>
      </c>
      <c r="AC357" s="37" t="e">
        <f>AB357*('Step 2 Program Parameters'!$C$3/12)</f>
        <v>#VALUE!</v>
      </c>
      <c r="AD357" s="26"/>
    </row>
    <row r="358" spans="1:30" x14ac:dyDescent="0.2">
      <c r="A358" s="27" t="str">
        <f>IF(Values_Entered,A357+1,"")</f>
        <v/>
      </c>
      <c r="B358" s="28" t="str">
        <f t="shared" si="111"/>
        <v/>
      </c>
      <c r="C358" s="29" t="str">
        <f t="shared" si="100"/>
        <v/>
      </c>
      <c r="D358" s="29" t="str">
        <f t="shared" si="118"/>
        <v/>
      </c>
      <c r="E358" s="29" t="str">
        <f t="shared" si="112"/>
        <v/>
      </c>
      <c r="F358" s="29" t="str">
        <f t="shared" si="101"/>
        <v/>
      </c>
      <c r="G358" s="29" t="str">
        <f>IF(Pay_Num&lt;&gt;"",IF('Program 1'!Pay_Num&lt;=$J$2,0,Total_Pay-Int),"")</f>
        <v/>
      </c>
      <c r="H358" s="29" t="str">
        <f t="shared" si="119"/>
        <v/>
      </c>
      <c r="I358" s="29" t="str">
        <f t="shared" si="102"/>
        <v/>
      </c>
      <c r="J358" s="30" t="e">
        <f>IF('Program 1'!Beg_Bal&gt;0,E358*($G$3/($G$3+$G$5)),0)</f>
        <v>#VALUE!</v>
      </c>
      <c r="K358" s="30" t="e">
        <f>IF('Program 1'!Beg_Bal&gt;0,E358*($G$5/($G$5+$G$3)),0)</f>
        <v>#VALUE!</v>
      </c>
      <c r="L358" s="30" t="e">
        <f>IF(C358&lt;0,0,IF($M$5&lt;1,($M$5*'Program 1'!C358),$M$5))</f>
        <v>#VALUE!</v>
      </c>
      <c r="M358" s="26"/>
      <c r="N358" s="26"/>
      <c r="O358" s="38">
        <f t="shared" si="113"/>
        <v>0</v>
      </c>
      <c r="P358" s="26" t="e">
        <f t="shared" si="103"/>
        <v>#VALUE!</v>
      </c>
      <c r="Q358" s="26" t="e">
        <f t="shared" si="104"/>
        <v>#VALUE!</v>
      </c>
      <c r="R358" s="31" t="e">
        <f t="shared" si="114"/>
        <v>#VALUE!</v>
      </c>
      <c r="S358" s="31" t="e">
        <f t="shared" si="115"/>
        <v>#VALUE!</v>
      </c>
      <c r="T358" s="31" t="e">
        <f t="shared" si="116"/>
        <v>#VALUE!</v>
      </c>
      <c r="U358" s="31" t="e">
        <f t="shared" si="117"/>
        <v>#VALUE!</v>
      </c>
      <c r="V358" s="26" t="e">
        <f t="shared" si="105"/>
        <v>#VALUE!</v>
      </c>
      <c r="W358" s="26" t="e">
        <f t="shared" si="106"/>
        <v>#VALUE!</v>
      </c>
      <c r="X358" s="26" t="e">
        <f t="shared" si="107"/>
        <v>#VALUE!</v>
      </c>
      <c r="Y358" s="26" t="e">
        <f t="shared" si="108"/>
        <v>#VALUE!</v>
      </c>
      <c r="Z358" s="26" t="e">
        <f t="shared" si="109"/>
        <v>#VALUE!</v>
      </c>
      <c r="AA358" s="26" t="e">
        <f t="shared" si="110"/>
        <v>#VALUE!</v>
      </c>
      <c r="AB358" s="26" t="e">
        <f>IF(P358&gt;0,IF(SUM($N$16:N358)&gt;0,'Program 1'!Loan_Amount-SUM($N$16:N358),'Program 1'!Loan_Amount),0)</f>
        <v>#VALUE!</v>
      </c>
      <c r="AC358" s="37" t="e">
        <f>AB358*('Step 2 Program Parameters'!$C$3/12)</f>
        <v>#VALUE!</v>
      </c>
      <c r="AD358" s="26"/>
    </row>
    <row r="359" spans="1:30" x14ac:dyDescent="0.2">
      <c r="A359" s="27" t="str">
        <f>IF(Values_Entered,A358+1,"")</f>
        <v/>
      </c>
      <c r="B359" s="28" t="str">
        <f t="shared" si="111"/>
        <v/>
      </c>
      <c r="C359" s="29" t="str">
        <f t="shared" si="100"/>
        <v/>
      </c>
      <c r="D359" s="29" t="str">
        <f t="shared" si="118"/>
        <v/>
      </c>
      <c r="E359" s="29" t="str">
        <f t="shared" si="112"/>
        <v/>
      </c>
      <c r="F359" s="29" t="str">
        <f t="shared" si="101"/>
        <v/>
      </c>
      <c r="G359" s="29" t="str">
        <f>IF(Pay_Num&lt;&gt;"",IF('Program 1'!Pay_Num&lt;=$J$2,0,Total_Pay-Int),"")</f>
        <v/>
      </c>
      <c r="H359" s="29" t="str">
        <f t="shared" si="119"/>
        <v/>
      </c>
      <c r="I359" s="29" t="str">
        <f t="shared" si="102"/>
        <v/>
      </c>
      <c r="J359" s="30" t="e">
        <f>IF('Program 1'!Beg_Bal&gt;0,E359*($G$3/($G$3+$G$5)),0)</f>
        <v>#VALUE!</v>
      </c>
      <c r="K359" s="30" t="e">
        <f>IF('Program 1'!Beg_Bal&gt;0,E359*($G$5/($G$5+$G$3)),0)</f>
        <v>#VALUE!</v>
      </c>
      <c r="L359" s="30" t="e">
        <f>IF(C359&lt;0,0,IF($M$5&lt;1,($M$5*'Program 1'!C359),$M$5))</f>
        <v>#VALUE!</v>
      </c>
      <c r="M359" s="26"/>
      <c r="N359" s="26"/>
      <c r="O359" s="38">
        <f t="shared" si="113"/>
        <v>0</v>
      </c>
      <c r="P359" s="26" t="e">
        <f t="shared" si="103"/>
        <v>#VALUE!</v>
      </c>
      <c r="Q359" s="26" t="e">
        <f t="shared" si="104"/>
        <v>#VALUE!</v>
      </c>
      <c r="R359" s="31" t="e">
        <f t="shared" si="114"/>
        <v>#VALUE!</v>
      </c>
      <c r="S359" s="31" t="e">
        <f t="shared" si="115"/>
        <v>#VALUE!</v>
      </c>
      <c r="T359" s="31" t="e">
        <f t="shared" si="116"/>
        <v>#VALUE!</v>
      </c>
      <c r="U359" s="31" t="e">
        <f t="shared" si="117"/>
        <v>#VALUE!</v>
      </c>
      <c r="V359" s="26" t="e">
        <f t="shared" si="105"/>
        <v>#VALUE!</v>
      </c>
      <c r="W359" s="26" t="e">
        <f t="shared" si="106"/>
        <v>#VALUE!</v>
      </c>
      <c r="X359" s="26" t="e">
        <f t="shared" si="107"/>
        <v>#VALUE!</v>
      </c>
      <c r="Y359" s="26" t="e">
        <f t="shared" si="108"/>
        <v>#VALUE!</v>
      </c>
      <c r="Z359" s="26" t="e">
        <f t="shared" si="109"/>
        <v>#VALUE!</v>
      </c>
      <c r="AA359" s="26" t="e">
        <f t="shared" si="110"/>
        <v>#VALUE!</v>
      </c>
      <c r="AB359" s="26" t="e">
        <f>IF(P359&gt;0,IF(SUM($N$16:N359)&gt;0,'Program 1'!Loan_Amount-SUM($N$16:N359),'Program 1'!Loan_Amount),0)</f>
        <v>#VALUE!</v>
      </c>
      <c r="AC359" s="37" t="e">
        <f>AB359*('Step 2 Program Parameters'!$C$3/12)</f>
        <v>#VALUE!</v>
      </c>
      <c r="AD359" s="26"/>
    </row>
    <row r="360" spans="1:30" x14ac:dyDescent="0.2">
      <c r="A360" s="27" t="str">
        <f>IF(Values_Entered,A359+1,"")</f>
        <v/>
      </c>
      <c r="B360" s="28" t="str">
        <f t="shared" si="111"/>
        <v/>
      </c>
      <c r="C360" s="29" t="str">
        <f t="shared" si="100"/>
        <v/>
      </c>
      <c r="D360" s="29" t="str">
        <f t="shared" si="118"/>
        <v/>
      </c>
      <c r="E360" s="29" t="str">
        <f t="shared" si="112"/>
        <v/>
      </c>
      <c r="F360" s="29" t="str">
        <f t="shared" si="101"/>
        <v/>
      </c>
      <c r="G360" s="29" t="str">
        <f>IF(Pay_Num&lt;&gt;"",IF('Program 1'!Pay_Num&lt;=$J$2,0,Total_Pay-Int),"")</f>
        <v/>
      </c>
      <c r="H360" s="29" t="str">
        <f t="shared" si="119"/>
        <v/>
      </c>
      <c r="I360" s="29" t="str">
        <f t="shared" si="102"/>
        <v/>
      </c>
      <c r="J360" s="30" t="e">
        <f>IF('Program 1'!Beg_Bal&gt;0,E360*($G$3/($G$3+$G$5)),0)</f>
        <v>#VALUE!</v>
      </c>
      <c r="K360" s="30" t="e">
        <f>IF('Program 1'!Beg_Bal&gt;0,E360*($G$5/($G$5+$G$3)),0)</f>
        <v>#VALUE!</v>
      </c>
      <c r="L360" s="30" t="e">
        <f>IF(C360&lt;0,0,IF($M$5&lt;1,($M$5*'Program 1'!C360),$M$5))</f>
        <v>#VALUE!</v>
      </c>
      <c r="M360" s="26"/>
      <c r="N360" s="26"/>
      <c r="O360" s="38">
        <f t="shared" si="113"/>
        <v>0</v>
      </c>
      <c r="P360" s="26" t="e">
        <f t="shared" si="103"/>
        <v>#VALUE!</v>
      </c>
      <c r="Q360" s="26" t="e">
        <f t="shared" si="104"/>
        <v>#VALUE!</v>
      </c>
      <c r="R360" s="31" t="e">
        <f t="shared" si="114"/>
        <v>#VALUE!</v>
      </c>
      <c r="S360" s="31" t="e">
        <f t="shared" si="115"/>
        <v>#VALUE!</v>
      </c>
      <c r="T360" s="31" t="e">
        <f t="shared" si="116"/>
        <v>#VALUE!</v>
      </c>
      <c r="U360" s="31" t="e">
        <f t="shared" si="117"/>
        <v>#VALUE!</v>
      </c>
      <c r="V360" s="26" t="e">
        <f t="shared" si="105"/>
        <v>#VALUE!</v>
      </c>
      <c r="W360" s="26" t="e">
        <f t="shared" si="106"/>
        <v>#VALUE!</v>
      </c>
      <c r="X360" s="26" t="e">
        <f t="shared" si="107"/>
        <v>#VALUE!</v>
      </c>
      <c r="Y360" s="26" t="e">
        <f t="shared" si="108"/>
        <v>#VALUE!</v>
      </c>
      <c r="Z360" s="26" t="e">
        <f t="shared" si="109"/>
        <v>#VALUE!</v>
      </c>
      <c r="AA360" s="26" t="e">
        <f t="shared" si="110"/>
        <v>#VALUE!</v>
      </c>
      <c r="AB360" s="26" t="e">
        <f>IF(P360&gt;0,IF(SUM($N$16:N360)&gt;0,'Program 1'!Loan_Amount-SUM($N$16:N360),'Program 1'!Loan_Amount),0)</f>
        <v>#VALUE!</v>
      </c>
      <c r="AC360" s="37" t="e">
        <f>AB360*('Step 2 Program Parameters'!$C$3/12)</f>
        <v>#VALUE!</v>
      </c>
      <c r="AD360" s="26"/>
    </row>
    <row r="361" spans="1:30" x14ac:dyDescent="0.2">
      <c r="A361" s="27" t="str">
        <f>IF(Values_Entered,A360+1,"")</f>
        <v/>
      </c>
      <c r="B361" s="28" t="str">
        <f t="shared" si="111"/>
        <v/>
      </c>
      <c r="C361" s="29" t="str">
        <f t="shared" si="100"/>
        <v/>
      </c>
      <c r="D361" s="29" t="str">
        <f t="shared" si="118"/>
        <v/>
      </c>
      <c r="E361" s="29" t="str">
        <f t="shared" si="112"/>
        <v/>
      </c>
      <c r="F361" s="29" t="str">
        <f t="shared" si="101"/>
        <v/>
      </c>
      <c r="G361" s="29" t="str">
        <f>IF(Pay_Num&lt;&gt;"",IF('Program 1'!Pay_Num&lt;=$J$2,0,Total_Pay-Int),"")</f>
        <v/>
      </c>
      <c r="H361" s="29" t="str">
        <f t="shared" si="119"/>
        <v/>
      </c>
      <c r="I361" s="29" t="str">
        <f t="shared" si="102"/>
        <v/>
      </c>
      <c r="J361" s="30" t="e">
        <f>IF('Program 1'!Beg_Bal&gt;0,E361*($G$3/($G$3+$G$5)),0)</f>
        <v>#VALUE!</v>
      </c>
      <c r="K361" s="30" t="e">
        <f>IF('Program 1'!Beg_Bal&gt;0,E361*($G$5/($G$5+$G$3)),0)</f>
        <v>#VALUE!</v>
      </c>
      <c r="L361" s="30" t="e">
        <f>IF(C361&lt;0,0,IF($M$5&lt;1,($M$5*'Program 1'!C361),$M$5))</f>
        <v>#VALUE!</v>
      </c>
      <c r="M361" s="26"/>
      <c r="N361" s="26"/>
      <c r="O361" s="38">
        <f t="shared" si="113"/>
        <v>0</v>
      </c>
      <c r="P361" s="26" t="e">
        <f t="shared" si="103"/>
        <v>#VALUE!</v>
      </c>
      <c r="Q361" s="26" t="e">
        <f t="shared" si="104"/>
        <v>#VALUE!</v>
      </c>
      <c r="R361" s="31" t="e">
        <f t="shared" si="114"/>
        <v>#VALUE!</v>
      </c>
      <c r="S361" s="31" t="e">
        <f t="shared" si="115"/>
        <v>#VALUE!</v>
      </c>
      <c r="T361" s="31" t="e">
        <f t="shared" si="116"/>
        <v>#VALUE!</v>
      </c>
      <c r="U361" s="31" t="e">
        <f t="shared" si="117"/>
        <v>#VALUE!</v>
      </c>
      <c r="V361" s="26" t="e">
        <f t="shared" si="105"/>
        <v>#VALUE!</v>
      </c>
      <c r="W361" s="26" t="e">
        <f t="shared" si="106"/>
        <v>#VALUE!</v>
      </c>
      <c r="X361" s="26" t="e">
        <f t="shared" si="107"/>
        <v>#VALUE!</v>
      </c>
      <c r="Y361" s="26" t="e">
        <f t="shared" si="108"/>
        <v>#VALUE!</v>
      </c>
      <c r="Z361" s="26" t="e">
        <f t="shared" si="109"/>
        <v>#VALUE!</v>
      </c>
      <c r="AA361" s="26" t="e">
        <f t="shared" si="110"/>
        <v>#VALUE!</v>
      </c>
      <c r="AB361" s="26" t="e">
        <f>IF(P361&gt;0,IF(SUM($N$16:N361)&gt;0,'Program 1'!Loan_Amount-SUM($N$16:N361),'Program 1'!Loan_Amount),0)</f>
        <v>#VALUE!</v>
      </c>
      <c r="AC361" s="37" t="e">
        <f>AB361*('Step 2 Program Parameters'!$C$3/12)</f>
        <v>#VALUE!</v>
      </c>
      <c r="AD361" s="26"/>
    </row>
    <row r="362" spans="1:30" x14ac:dyDescent="0.2">
      <c r="A362" s="27" t="str">
        <f>IF(Values_Entered,A361+1,"")</f>
        <v/>
      </c>
      <c r="B362" s="28" t="str">
        <f t="shared" si="111"/>
        <v/>
      </c>
      <c r="C362" s="29" t="str">
        <f t="shared" si="100"/>
        <v/>
      </c>
      <c r="D362" s="29" t="str">
        <f t="shared" si="118"/>
        <v/>
      </c>
      <c r="E362" s="29" t="str">
        <f t="shared" si="112"/>
        <v/>
      </c>
      <c r="F362" s="29" t="str">
        <f t="shared" si="101"/>
        <v/>
      </c>
      <c r="G362" s="29" t="str">
        <f>IF(Pay_Num&lt;&gt;"",IF('Program 1'!Pay_Num&lt;=$J$2,0,Total_Pay-Int),"")</f>
        <v/>
      </c>
      <c r="H362" s="29" t="str">
        <f t="shared" si="119"/>
        <v/>
      </c>
      <c r="I362" s="29" t="str">
        <f t="shared" si="102"/>
        <v/>
      </c>
      <c r="J362" s="30" t="e">
        <f>IF('Program 1'!Beg_Bal&gt;0,E362*($G$3/($G$3+$G$5)),0)</f>
        <v>#VALUE!</v>
      </c>
      <c r="K362" s="30" t="e">
        <f>IF('Program 1'!Beg_Bal&gt;0,E362*($G$5/($G$5+$G$3)),0)</f>
        <v>#VALUE!</v>
      </c>
      <c r="L362" s="30" t="e">
        <f>IF(C362&lt;0,0,IF($M$5&lt;1,($M$5*'Program 1'!C362),$M$5))</f>
        <v>#VALUE!</v>
      </c>
      <c r="M362" s="26"/>
      <c r="N362" s="26"/>
      <c r="O362" s="38">
        <f t="shared" si="113"/>
        <v>0</v>
      </c>
      <c r="P362" s="26" t="e">
        <f t="shared" si="103"/>
        <v>#VALUE!</v>
      </c>
      <c r="Q362" s="26" t="e">
        <f t="shared" si="104"/>
        <v>#VALUE!</v>
      </c>
      <c r="R362" s="31" t="e">
        <f t="shared" si="114"/>
        <v>#VALUE!</v>
      </c>
      <c r="S362" s="31" t="e">
        <f t="shared" si="115"/>
        <v>#VALUE!</v>
      </c>
      <c r="T362" s="31" t="e">
        <f t="shared" si="116"/>
        <v>#VALUE!</v>
      </c>
      <c r="U362" s="31" t="e">
        <f t="shared" si="117"/>
        <v>#VALUE!</v>
      </c>
      <c r="V362" s="26" t="e">
        <f t="shared" si="105"/>
        <v>#VALUE!</v>
      </c>
      <c r="W362" s="26" t="e">
        <f t="shared" si="106"/>
        <v>#VALUE!</v>
      </c>
      <c r="X362" s="26" t="e">
        <f t="shared" si="107"/>
        <v>#VALUE!</v>
      </c>
      <c r="Y362" s="26" t="e">
        <f t="shared" si="108"/>
        <v>#VALUE!</v>
      </c>
      <c r="Z362" s="26" t="e">
        <f t="shared" si="109"/>
        <v>#VALUE!</v>
      </c>
      <c r="AA362" s="26" t="e">
        <f t="shared" si="110"/>
        <v>#VALUE!</v>
      </c>
      <c r="AB362" s="26" t="e">
        <f>IF(P362&gt;0,IF(SUM($N$16:N362)&gt;0,'Program 1'!Loan_Amount-SUM($N$16:N362),'Program 1'!Loan_Amount),0)</f>
        <v>#VALUE!</v>
      </c>
      <c r="AC362" s="37" t="e">
        <f>AB362*('Step 2 Program Parameters'!$C$3/12)</f>
        <v>#VALUE!</v>
      </c>
      <c r="AD362" s="26"/>
    </row>
    <row r="363" spans="1:30" x14ac:dyDescent="0.2">
      <c r="A363" s="27" t="str">
        <f>IF(Values_Entered,A362+1,"")</f>
        <v/>
      </c>
      <c r="B363" s="28" t="str">
        <f t="shared" si="111"/>
        <v/>
      </c>
      <c r="C363" s="29" t="str">
        <f t="shared" si="100"/>
        <v/>
      </c>
      <c r="D363" s="29" t="str">
        <f t="shared" si="118"/>
        <v/>
      </c>
      <c r="E363" s="29" t="str">
        <f t="shared" si="112"/>
        <v/>
      </c>
      <c r="F363" s="29" t="str">
        <f t="shared" si="101"/>
        <v/>
      </c>
      <c r="G363" s="29" t="str">
        <f>IF(Pay_Num&lt;&gt;"",IF('Program 1'!Pay_Num&lt;=$J$2,0,Total_Pay-Int),"")</f>
        <v/>
      </c>
      <c r="H363" s="29" t="str">
        <f t="shared" si="119"/>
        <v/>
      </c>
      <c r="I363" s="29" t="str">
        <f t="shared" si="102"/>
        <v/>
      </c>
      <c r="J363" s="30" t="e">
        <f>IF('Program 1'!Beg_Bal&gt;0,E363*($G$3/($G$3+$G$5)),0)</f>
        <v>#VALUE!</v>
      </c>
      <c r="K363" s="30" t="e">
        <f>IF('Program 1'!Beg_Bal&gt;0,E363*($G$5/($G$5+$G$3)),0)</f>
        <v>#VALUE!</v>
      </c>
      <c r="L363" s="30" t="e">
        <f>IF(C363&lt;0,0,IF($M$5&lt;1,($M$5*'Program 1'!C363),$M$5))</f>
        <v>#VALUE!</v>
      </c>
      <c r="M363" s="26"/>
      <c r="N363" s="26"/>
      <c r="O363" s="38">
        <f t="shared" si="113"/>
        <v>0</v>
      </c>
      <c r="P363" s="26" t="e">
        <f t="shared" si="103"/>
        <v>#VALUE!</v>
      </c>
      <c r="Q363" s="26" t="e">
        <f t="shared" si="104"/>
        <v>#VALUE!</v>
      </c>
      <c r="R363" s="31" t="e">
        <f t="shared" si="114"/>
        <v>#VALUE!</v>
      </c>
      <c r="S363" s="31" t="e">
        <f t="shared" si="115"/>
        <v>#VALUE!</v>
      </c>
      <c r="T363" s="31" t="e">
        <f t="shared" si="116"/>
        <v>#VALUE!</v>
      </c>
      <c r="U363" s="31" t="e">
        <f t="shared" si="117"/>
        <v>#VALUE!</v>
      </c>
      <c r="V363" s="26" t="e">
        <f t="shared" si="105"/>
        <v>#VALUE!</v>
      </c>
      <c r="W363" s="26" t="e">
        <f t="shared" si="106"/>
        <v>#VALUE!</v>
      </c>
      <c r="X363" s="26" t="e">
        <f t="shared" si="107"/>
        <v>#VALUE!</v>
      </c>
      <c r="Y363" s="26" t="e">
        <f t="shared" si="108"/>
        <v>#VALUE!</v>
      </c>
      <c r="Z363" s="26" t="e">
        <f t="shared" si="109"/>
        <v>#VALUE!</v>
      </c>
      <c r="AA363" s="26" t="e">
        <f t="shared" si="110"/>
        <v>#VALUE!</v>
      </c>
      <c r="AB363" s="26" t="e">
        <f>IF(P363&gt;0,IF(SUM($N$16:N363)&gt;0,'Program 1'!Loan_Amount-SUM($N$16:N363),'Program 1'!Loan_Amount),0)</f>
        <v>#VALUE!</v>
      </c>
      <c r="AC363" s="37" t="e">
        <f>AB363*('Step 2 Program Parameters'!$C$3/12)</f>
        <v>#VALUE!</v>
      </c>
      <c r="AD363" s="26"/>
    </row>
    <row r="364" spans="1:30" x14ac:dyDescent="0.2">
      <c r="A364" s="27" t="str">
        <f>IF(Values_Entered,A363+1,"")</f>
        <v/>
      </c>
      <c r="B364" s="28" t="str">
        <f t="shared" si="111"/>
        <v/>
      </c>
      <c r="C364" s="29" t="str">
        <f t="shared" si="100"/>
        <v/>
      </c>
      <c r="D364" s="29" t="str">
        <f t="shared" si="118"/>
        <v/>
      </c>
      <c r="E364" s="29" t="str">
        <f t="shared" si="112"/>
        <v/>
      </c>
      <c r="F364" s="29" t="str">
        <f t="shared" si="101"/>
        <v/>
      </c>
      <c r="G364" s="29" t="str">
        <f>IF(Pay_Num&lt;&gt;"",IF('Program 1'!Pay_Num&lt;=$J$2,0,Total_Pay-Int),"")</f>
        <v/>
      </c>
      <c r="H364" s="29" t="str">
        <f t="shared" si="119"/>
        <v/>
      </c>
      <c r="I364" s="29" t="str">
        <f t="shared" si="102"/>
        <v/>
      </c>
      <c r="J364" s="30" t="e">
        <f>IF('Program 1'!Beg_Bal&gt;0,E364*($G$3/($G$3+$G$5)),0)</f>
        <v>#VALUE!</v>
      </c>
      <c r="K364" s="30" t="e">
        <f>IF('Program 1'!Beg_Bal&gt;0,E364*($G$5/($G$5+$G$3)),0)</f>
        <v>#VALUE!</v>
      </c>
      <c r="L364" s="30" t="e">
        <f>IF(C364&lt;0,0,IF($M$5&lt;1,($M$5*'Program 1'!C364),$M$5))</f>
        <v>#VALUE!</v>
      </c>
      <c r="M364" s="26"/>
      <c r="N364" s="26"/>
      <c r="O364" s="38">
        <f t="shared" si="113"/>
        <v>0</v>
      </c>
      <c r="P364" s="26" t="e">
        <f t="shared" si="103"/>
        <v>#VALUE!</v>
      </c>
      <c r="Q364" s="26" t="e">
        <f t="shared" si="104"/>
        <v>#VALUE!</v>
      </c>
      <c r="R364" s="31" t="e">
        <f t="shared" si="114"/>
        <v>#VALUE!</v>
      </c>
      <c r="S364" s="31" t="e">
        <f t="shared" si="115"/>
        <v>#VALUE!</v>
      </c>
      <c r="T364" s="31" t="e">
        <f t="shared" si="116"/>
        <v>#VALUE!</v>
      </c>
      <c r="U364" s="31" t="e">
        <f t="shared" si="117"/>
        <v>#VALUE!</v>
      </c>
      <c r="V364" s="26" t="e">
        <f t="shared" si="105"/>
        <v>#VALUE!</v>
      </c>
      <c r="W364" s="26" t="e">
        <f t="shared" si="106"/>
        <v>#VALUE!</v>
      </c>
      <c r="X364" s="26" t="e">
        <f t="shared" si="107"/>
        <v>#VALUE!</v>
      </c>
      <c r="Y364" s="26" t="e">
        <f t="shared" si="108"/>
        <v>#VALUE!</v>
      </c>
      <c r="Z364" s="26" t="e">
        <f t="shared" si="109"/>
        <v>#VALUE!</v>
      </c>
      <c r="AA364" s="26" t="e">
        <f t="shared" si="110"/>
        <v>#VALUE!</v>
      </c>
      <c r="AB364" s="26" t="e">
        <f>IF(P364&gt;0,IF(SUM($N$16:N364)&gt;0,'Program 1'!Loan_Amount-SUM($N$16:N364),'Program 1'!Loan_Amount),0)</f>
        <v>#VALUE!</v>
      </c>
      <c r="AC364" s="37" t="e">
        <f>AB364*('Step 2 Program Parameters'!$C$3/12)</f>
        <v>#VALUE!</v>
      </c>
      <c r="AD364" s="26"/>
    </row>
    <row r="365" spans="1:30" x14ac:dyDescent="0.2">
      <c r="A365" s="27" t="str">
        <f>IF(Values_Entered,A364+1,"")</f>
        <v/>
      </c>
      <c r="B365" s="28" t="str">
        <f t="shared" si="111"/>
        <v/>
      </c>
      <c r="C365" s="29" t="str">
        <f t="shared" si="100"/>
        <v/>
      </c>
      <c r="D365" s="29" t="str">
        <f t="shared" si="118"/>
        <v/>
      </c>
      <c r="E365" s="29" t="str">
        <f t="shared" si="112"/>
        <v/>
      </c>
      <c r="F365" s="29" t="str">
        <f t="shared" si="101"/>
        <v/>
      </c>
      <c r="G365" s="29" t="str">
        <f>IF(Pay_Num&lt;&gt;"",IF('Program 1'!Pay_Num&lt;=$J$2,0,Total_Pay-Int),"")</f>
        <v/>
      </c>
      <c r="H365" s="29" t="str">
        <f t="shared" si="119"/>
        <v/>
      </c>
      <c r="I365" s="29" t="str">
        <f t="shared" si="102"/>
        <v/>
      </c>
      <c r="J365" s="30" t="e">
        <f>IF('Program 1'!Beg_Bal&gt;0,E365*($G$3/($G$3+$G$5)),0)</f>
        <v>#VALUE!</v>
      </c>
      <c r="K365" s="30" t="e">
        <f>IF('Program 1'!Beg_Bal&gt;0,E365*($G$5/($G$5+$G$3)),0)</f>
        <v>#VALUE!</v>
      </c>
      <c r="L365" s="30" t="e">
        <f>IF(C365&lt;0,0,IF($M$5&lt;1,($M$5*'Program 1'!C365),$M$5))</f>
        <v>#VALUE!</v>
      </c>
      <c r="M365" s="26"/>
      <c r="N365" s="26"/>
      <c r="O365" s="38">
        <f t="shared" si="113"/>
        <v>0</v>
      </c>
      <c r="P365" s="26" t="e">
        <f t="shared" si="103"/>
        <v>#VALUE!</v>
      </c>
      <c r="Q365" s="26" t="e">
        <f t="shared" si="104"/>
        <v>#VALUE!</v>
      </c>
      <c r="R365" s="31" t="e">
        <f t="shared" si="114"/>
        <v>#VALUE!</v>
      </c>
      <c r="S365" s="31" t="e">
        <f t="shared" si="115"/>
        <v>#VALUE!</v>
      </c>
      <c r="T365" s="31" t="e">
        <f t="shared" si="116"/>
        <v>#VALUE!</v>
      </c>
      <c r="U365" s="31" t="e">
        <f t="shared" si="117"/>
        <v>#VALUE!</v>
      </c>
      <c r="V365" s="26" t="e">
        <f t="shared" si="105"/>
        <v>#VALUE!</v>
      </c>
      <c r="W365" s="26" t="e">
        <f t="shared" si="106"/>
        <v>#VALUE!</v>
      </c>
      <c r="X365" s="26" t="e">
        <f t="shared" si="107"/>
        <v>#VALUE!</v>
      </c>
      <c r="Y365" s="26" t="e">
        <f t="shared" si="108"/>
        <v>#VALUE!</v>
      </c>
      <c r="Z365" s="26" t="e">
        <f t="shared" si="109"/>
        <v>#VALUE!</v>
      </c>
      <c r="AA365" s="26" t="e">
        <f t="shared" si="110"/>
        <v>#VALUE!</v>
      </c>
      <c r="AB365" s="26" t="e">
        <f>IF(P365&gt;0,IF(SUM($N$16:N365)&gt;0,'Program 1'!Loan_Amount-SUM($N$16:N365),'Program 1'!Loan_Amount),0)</f>
        <v>#VALUE!</v>
      </c>
      <c r="AC365" s="37" t="e">
        <f>AB365*('Step 2 Program Parameters'!$C$3/12)</f>
        <v>#VALUE!</v>
      </c>
      <c r="AD365" s="26"/>
    </row>
    <row r="366" spans="1:30" x14ac:dyDescent="0.2">
      <c r="A366" s="27" t="str">
        <f>IF(Values_Entered,A365+1,"")</f>
        <v/>
      </c>
      <c r="B366" s="28" t="str">
        <f t="shared" si="111"/>
        <v/>
      </c>
      <c r="C366" s="29" t="str">
        <f t="shared" si="100"/>
        <v/>
      </c>
      <c r="D366" s="29" t="str">
        <f t="shared" si="118"/>
        <v/>
      </c>
      <c r="E366" s="29" t="str">
        <f t="shared" si="112"/>
        <v/>
      </c>
      <c r="F366" s="29" t="str">
        <f t="shared" si="101"/>
        <v/>
      </c>
      <c r="G366" s="29" t="str">
        <f>IF(Pay_Num&lt;&gt;"",IF('Program 1'!Pay_Num&lt;=$J$2,0,Total_Pay-Int),"")</f>
        <v/>
      </c>
      <c r="H366" s="29" t="str">
        <f t="shared" si="119"/>
        <v/>
      </c>
      <c r="I366" s="29" t="str">
        <f t="shared" si="102"/>
        <v/>
      </c>
      <c r="J366" s="30" t="e">
        <f>IF('Program 1'!Beg_Bal&gt;0,E366*($G$3/($G$3+$G$5)),0)</f>
        <v>#VALUE!</v>
      </c>
      <c r="K366" s="30" t="e">
        <f>IF('Program 1'!Beg_Bal&gt;0,E366*($G$5/($G$5+$G$3)),0)</f>
        <v>#VALUE!</v>
      </c>
      <c r="L366" s="30" t="e">
        <f>IF(C366&lt;0,0,IF($M$5&lt;1,($M$5*'Program 1'!C366),$M$5))</f>
        <v>#VALUE!</v>
      </c>
      <c r="M366" s="26"/>
      <c r="N366" s="26"/>
      <c r="O366" s="38">
        <f t="shared" si="113"/>
        <v>0</v>
      </c>
      <c r="P366" s="26" t="e">
        <f t="shared" si="103"/>
        <v>#VALUE!</v>
      </c>
      <c r="Q366" s="26" t="e">
        <f t="shared" si="104"/>
        <v>#VALUE!</v>
      </c>
      <c r="R366" s="31" t="e">
        <f t="shared" si="114"/>
        <v>#VALUE!</v>
      </c>
      <c r="S366" s="31" t="e">
        <f t="shared" si="115"/>
        <v>#VALUE!</v>
      </c>
      <c r="T366" s="31" t="e">
        <f t="shared" si="116"/>
        <v>#VALUE!</v>
      </c>
      <c r="U366" s="31" t="e">
        <f t="shared" si="117"/>
        <v>#VALUE!</v>
      </c>
      <c r="V366" s="26" t="e">
        <f t="shared" si="105"/>
        <v>#VALUE!</v>
      </c>
      <c r="W366" s="26" t="e">
        <f t="shared" si="106"/>
        <v>#VALUE!</v>
      </c>
      <c r="X366" s="26" t="e">
        <f t="shared" si="107"/>
        <v>#VALUE!</v>
      </c>
      <c r="Y366" s="26" t="e">
        <f t="shared" si="108"/>
        <v>#VALUE!</v>
      </c>
      <c r="Z366" s="26" t="e">
        <f t="shared" si="109"/>
        <v>#VALUE!</v>
      </c>
      <c r="AA366" s="26" t="e">
        <f t="shared" si="110"/>
        <v>#VALUE!</v>
      </c>
      <c r="AB366" s="26" t="e">
        <f>IF(P366&gt;0,IF(SUM($N$16:N366)&gt;0,'Program 1'!Loan_Amount-SUM($N$16:N366),'Program 1'!Loan_Amount),0)</f>
        <v>#VALUE!</v>
      </c>
      <c r="AC366" s="37" t="e">
        <f>AB366*('Step 2 Program Parameters'!$C$3/12)</f>
        <v>#VALUE!</v>
      </c>
      <c r="AD366" s="26"/>
    </row>
    <row r="367" spans="1:30" x14ac:dyDescent="0.2">
      <c r="A367" s="27" t="str">
        <f>IF(Values_Entered,A366+1,"")</f>
        <v/>
      </c>
      <c r="B367" s="28" t="str">
        <f t="shared" si="111"/>
        <v/>
      </c>
      <c r="C367" s="29" t="str">
        <f t="shared" si="100"/>
        <v/>
      </c>
      <c r="D367" s="29" t="str">
        <f t="shared" si="118"/>
        <v/>
      </c>
      <c r="E367" s="29" t="str">
        <f t="shared" si="112"/>
        <v/>
      </c>
      <c r="F367" s="29" t="str">
        <f t="shared" si="101"/>
        <v/>
      </c>
      <c r="G367" s="29" t="str">
        <f>IF(Pay_Num&lt;&gt;"",IF('Program 1'!Pay_Num&lt;=$J$2,0,Total_Pay-Int),"")</f>
        <v/>
      </c>
      <c r="H367" s="29" t="str">
        <f t="shared" si="119"/>
        <v/>
      </c>
      <c r="I367" s="29" t="str">
        <f t="shared" si="102"/>
        <v/>
      </c>
      <c r="J367" s="30" t="e">
        <f>IF('Program 1'!Beg_Bal&gt;0,E367*($G$3/($G$3+$G$5)),0)</f>
        <v>#VALUE!</v>
      </c>
      <c r="K367" s="30" t="e">
        <f>IF('Program 1'!Beg_Bal&gt;0,E367*($G$5/($G$5+$G$3)),0)</f>
        <v>#VALUE!</v>
      </c>
      <c r="L367" s="30" t="e">
        <f>IF(C367&lt;0,0,IF($M$5&lt;1,($M$5*'Program 1'!C367),$M$5))</f>
        <v>#VALUE!</v>
      </c>
      <c r="M367" s="26"/>
      <c r="N367" s="26"/>
      <c r="O367" s="38">
        <f t="shared" si="113"/>
        <v>0</v>
      </c>
      <c r="P367" s="26" t="e">
        <f t="shared" si="103"/>
        <v>#VALUE!</v>
      </c>
      <c r="Q367" s="26" t="e">
        <f t="shared" si="104"/>
        <v>#VALUE!</v>
      </c>
      <c r="R367" s="31" t="e">
        <f t="shared" si="114"/>
        <v>#VALUE!</v>
      </c>
      <c r="S367" s="31" t="e">
        <f t="shared" si="115"/>
        <v>#VALUE!</v>
      </c>
      <c r="T367" s="31" t="e">
        <f t="shared" si="116"/>
        <v>#VALUE!</v>
      </c>
      <c r="U367" s="31" t="e">
        <f t="shared" si="117"/>
        <v>#VALUE!</v>
      </c>
      <c r="V367" s="26" t="e">
        <f t="shared" si="105"/>
        <v>#VALUE!</v>
      </c>
      <c r="W367" s="26" t="e">
        <f t="shared" si="106"/>
        <v>#VALUE!</v>
      </c>
      <c r="X367" s="26" t="e">
        <f t="shared" si="107"/>
        <v>#VALUE!</v>
      </c>
      <c r="Y367" s="26" t="e">
        <f t="shared" si="108"/>
        <v>#VALUE!</v>
      </c>
      <c r="Z367" s="26" t="e">
        <f t="shared" si="109"/>
        <v>#VALUE!</v>
      </c>
      <c r="AA367" s="26" t="e">
        <f t="shared" si="110"/>
        <v>#VALUE!</v>
      </c>
      <c r="AB367" s="26" t="e">
        <f>IF(P367&gt;0,IF(SUM($N$16:N367)&gt;0,'Program 1'!Loan_Amount-SUM($N$16:N367),'Program 1'!Loan_Amount),0)</f>
        <v>#VALUE!</v>
      </c>
      <c r="AC367" s="37" t="e">
        <f>AB367*('Step 2 Program Parameters'!$C$3/12)</f>
        <v>#VALUE!</v>
      </c>
      <c r="AD367" s="26"/>
    </row>
    <row r="368" spans="1:30" x14ac:dyDescent="0.2">
      <c r="A368" s="27" t="str">
        <f>IF(Values_Entered,A367+1,"")</f>
        <v/>
      </c>
      <c r="B368" s="28" t="str">
        <f t="shared" si="111"/>
        <v/>
      </c>
      <c r="C368" s="29" t="str">
        <f t="shared" si="100"/>
        <v/>
      </c>
      <c r="D368" s="29" t="str">
        <f t="shared" si="118"/>
        <v/>
      </c>
      <c r="E368" s="29" t="str">
        <f t="shared" si="112"/>
        <v/>
      </c>
      <c r="F368" s="29" t="str">
        <f t="shared" si="101"/>
        <v/>
      </c>
      <c r="G368" s="29" t="str">
        <f>IF(Pay_Num&lt;&gt;"",IF('Program 1'!Pay_Num&lt;=$J$2,0,Total_Pay-Int),"")</f>
        <v/>
      </c>
      <c r="H368" s="29" t="str">
        <f t="shared" si="119"/>
        <v/>
      </c>
      <c r="I368" s="29" t="str">
        <f t="shared" si="102"/>
        <v/>
      </c>
      <c r="J368" s="30" t="e">
        <f>IF('Program 1'!Beg_Bal&gt;0,E368*($G$3/($G$3+$G$5)),0)</f>
        <v>#VALUE!</v>
      </c>
      <c r="K368" s="30" t="e">
        <f>IF('Program 1'!Beg_Bal&gt;0,E368*($G$5/($G$5+$G$3)),0)</f>
        <v>#VALUE!</v>
      </c>
      <c r="L368" s="30" t="e">
        <f>IF(C368&lt;0,0,IF($M$5&lt;1,($M$5*'Program 1'!C368),$M$5))</f>
        <v>#VALUE!</v>
      </c>
      <c r="M368" s="26"/>
      <c r="N368" s="26"/>
      <c r="O368" s="38">
        <f t="shared" si="113"/>
        <v>0</v>
      </c>
      <c r="P368" s="26" t="e">
        <f t="shared" si="103"/>
        <v>#VALUE!</v>
      </c>
      <c r="Q368" s="26" t="e">
        <f t="shared" si="104"/>
        <v>#VALUE!</v>
      </c>
      <c r="R368" s="31" t="e">
        <f t="shared" si="114"/>
        <v>#VALUE!</v>
      </c>
      <c r="S368" s="31" t="e">
        <f t="shared" si="115"/>
        <v>#VALUE!</v>
      </c>
      <c r="T368" s="31" t="e">
        <f t="shared" si="116"/>
        <v>#VALUE!</v>
      </c>
      <c r="U368" s="31" t="e">
        <f t="shared" si="117"/>
        <v>#VALUE!</v>
      </c>
      <c r="V368" s="26" t="e">
        <f t="shared" si="105"/>
        <v>#VALUE!</v>
      </c>
      <c r="W368" s="26" t="e">
        <f t="shared" si="106"/>
        <v>#VALUE!</v>
      </c>
      <c r="X368" s="26" t="e">
        <f t="shared" si="107"/>
        <v>#VALUE!</v>
      </c>
      <c r="Y368" s="26" t="e">
        <f t="shared" si="108"/>
        <v>#VALUE!</v>
      </c>
      <c r="Z368" s="26" t="e">
        <f t="shared" si="109"/>
        <v>#VALUE!</v>
      </c>
      <c r="AA368" s="26" t="e">
        <f t="shared" si="110"/>
        <v>#VALUE!</v>
      </c>
      <c r="AB368" s="26" t="e">
        <f>IF(P368&gt;0,IF(SUM($N$16:N368)&gt;0,'Program 1'!Loan_Amount-SUM($N$16:N368),'Program 1'!Loan_Amount),0)</f>
        <v>#VALUE!</v>
      </c>
      <c r="AC368" s="37" t="e">
        <f>AB368*('Step 2 Program Parameters'!$C$3/12)</f>
        <v>#VALUE!</v>
      </c>
      <c r="AD368" s="26"/>
    </row>
    <row r="369" spans="1:30" x14ac:dyDescent="0.2">
      <c r="A369" s="27" t="str">
        <f>IF(Values_Entered,A368+1,"")</f>
        <v/>
      </c>
      <c r="B369" s="28" t="str">
        <f t="shared" si="111"/>
        <v/>
      </c>
      <c r="C369" s="29" t="str">
        <f t="shared" si="100"/>
        <v/>
      </c>
      <c r="D369" s="29" t="str">
        <f t="shared" si="118"/>
        <v/>
      </c>
      <c r="E369" s="29" t="str">
        <f t="shared" si="112"/>
        <v/>
      </c>
      <c r="F369" s="29" t="str">
        <f t="shared" si="101"/>
        <v/>
      </c>
      <c r="G369" s="29" t="str">
        <f>IF(Pay_Num&lt;&gt;"",IF('Program 1'!Pay_Num&lt;=$J$2,0,Total_Pay-Int),"")</f>
        <v/>
      </c>
      <c r="H369" s="29" t="str">
        <f t="shared" si="119"/>
        <v/>
      </c>
      <c r="I369" s="29" t="str">
        <f t="shared" si="102"/>
        <v/>
      </c>
      <c r="J369" s="30" t="e">
        <f>IF('Program 1'!Beg_Bal&gt;0,E369*($G$3/($G$3+$G$5)),0)</f>
        <v>#VALUE!</v>
      </c>
      <c r="K369" s="30" t="e">
        <f>IF('Program 1'!Beg_Bal&gt;0,E369*($G$5/($G$5+$G$3)),0)</f>
        <v>#VALUE!</v>
      </c>
      <c r="L369" s="30" t="e">
        <f>IF(C369&lt;0,0,IF($M$5&lt;1,($M$5*'Program 1'!C369),$M$5))</f>
        <v>#VALUE!</v>
      </c>
      <c r="M369" s="26"/>
      <c r="N369" s="26"/>
      <c r="O369" s="38">
        <f t="shared" si="113"/>
        <v>0</v>
      </c>
      <c r="P369" s="26" t="e">
        <f t="shared" si="103"/>
        <v>#VALUE!</v>
      </c>
      <c r="Q369" s="26" t="e">
        <f t="shared" si="104"/>
        <v>#VALUE!</v>
      </c>
      <c r="R369" s="31" t="e">
        <f t="shared" si="114"/>
        <v>#VALUE!</v>
      </c>
      <c r="S369" s="31" t="e">
        <f t="shared" si="115"/>
        <v>#VALUE!</v>
      </c>
      <c r="T369" s="31" t="e">
        <f t="shared" si="116"/>
        <v>#VALUE!</v>
      </c>
      <c r="U369" s="31" t="e">
        <f t="shared" si="117"/>
        <v>#VALUE!</v>
      </c>
      <c r="V369" s="26" t="e">
        <f t="shared" si="105"/>
        <v>#VALUE!</v>
      </c>
      <c r="W369" s="26" t="e">
        <f t="shared" si="106"/>
        <v>#VALUE!</v>
      </c>
      <c r="X369" s="26" t="e">
        <f t="shared" si="107"/>
        <v>#VALUE!</v>
      </c>
      <c r="Y369" s="26" t="e">
        <f t="shared" si="108"/>
        <v>#VALUE!</v>
      </c>
      <c r="Z369" s="26" t="e">
        <f t="shared" si="109"/>
        <v>#VALUE!</v>
      </c>
      <c r="AA369" s="26" t="e">
        <f t="shared" si="110"/>
        <v>#VALUE!</v>
      </c>
      <c r="AB369" s="26" t="e">
        <f>IF(P369&gt;0,IF(SUM($N$16:N369)&gt;0,'Program 1'!Loan_Amount-SUM($N$16:N369),'Program 1'!Loan_Amount),0)</f>
        <v>#VALUE!</v>
      </c>
      <c r="AC369" s="37" t="e">
        <f>AB369*('Step 2 Program Parameters'!$C$3/12)</f>
        <v>#VALUE!</v>
      </c>
      <c r="AD369" s="26"/>
    </row>
    <row r="370" spans="1:30" x14ac:dyDescent="0.2">
      <c r="A370" s="27" t="str">
        <f>IF(Values_Entered,A369+1,"")</f>
        <v/>
      </c>
      <c r="B370" s="28" t="str">
        <f t="shared" si="111"/>
        <v/>
      </c>
      <c r="C370" s="29" t="str">
        <f t="shared" si="100"/>
        <v/>
      </c>
      <c r="D370" s="29" t="str">
        <f t="shared" si="118"/>
        <v/>
      </c>
      <c r="E370" s="29" t="str">
        <f t="shared" si="112"/>
        <v/>
      </c>
      <c r="F370" s="29" t="str">
        <f t="shared" si="101"/>
        <v/>
      </c>
      <c r="G370" s="29" t="str">
        <f>IF(Pay_Num&lt;&gt;"",IF('Program 1'!Pay_Num&lt;=$J$2,0,Total_Pay-Int),"")</f>
        <v/>
      </c>
      <c r="H370" s="29" t="str">
        <f t="shared" si="119"/>
        <v/>
      </c>
      <c r="I370" s="29" t="str">
        <f t="shared" si="102"/>
        <v/>
      </c>
      <c r="J370" s="30" t="e">
        <f>IF('Program 1'!Beg_Bal&gt;0,E370*($G$3/($G$3+$G$5)),0)</f>
        <v>#VALUE!</v>
      </c>
      <c r="K370" s="30" t="e">
        <f>IF('Program 1'!Beg_Bal&gt;0,E370*($G$5/($G$5+$G$3)),0)</f>
        <v>#VALUE!</v>
      </c>
      <c r="L370" s="30" t="e">
        <f>IF(C370&lt;0,0,IF($M$5&lt;1,($M$5*'Program 1'!C370),$M$5))</f>
        <v>#VALUE!</v>
      </c>
      <c r="M370" s="26"/>
      <c r="N370" s="26"/>
      <c r="O370" s="38">
        <f t="shared" si="113"/>
        <v>0</v>
      </c>
      <c r="P370" s="26" t="e">
        <f t="shared" si="103"/>
        <v>#VALUE!</v>
      </c>
      <c r="Q370" s="26" t="e">
        <f t="shared" si="104"/>
        <v>#VALUE!</v>
      </c>
      <c r="R370" s="31" t="e">
        <f t="shared" si="114"/>
        <v>#VALUE!</v>
      </c>
      <c r="S370" s="31" t="e">
        <f t="shared" si="115"/>
        <v>#VALUE!</v>
      </c>
      <c r="T370" s="31" t="e">
        <f t="shared" si="116"/>
        <v>#VALUE!</v>
      </c>
      <c r="U370" s="31" t="e">
        <f t="shared" si="117"/>
        <v>#VALUE!</v>
      </c>
      <c r="V370" s="26" t="e">
        <f t="shared" si="105"/>
        <v>#VALUE!</v>
      </c>
      <c r="W370" s="26" t="e">
        <f t="shared" si="106"/>
        <v>#VALUE!</v>
      </c>
      <c r="X370" s="26" t="e">
        <f t="shared" si="107"/>
        <v>#VALUE!</v>
      </c>
      <c r="Y370" s="26" t="e">
        <f t="shared" si="108"/>
        <v>#VALUE!</v>
      </c>
      <c r="Z370" s="26" t="e">
        <f t="shared" si="109"/>
        <v>#VALUE!</v>
      </c>
      <c r="AA370" s="26" t="e">
        <f t="shared" si="110"/>
        <v>#VALUE!</v>
      </c>
      <c r="AB370" s="26" t="e">
        <f>IF(P370&gt;0,IF(SUM($N$16:N370)&gt;0,'Program 1'!Loan_Amount-SUM($N$16:N370),'Program 1'!Loan_Amount),0)</f>
        <v>#VALUE!</v>
      </c>
      <c r="AC370" s="37" t="e">
        <f>AB370*('Step 2 Program Parameters'!$C$3/12)</f>
        <v>#VALUE!</v>
      </c>
      <c r="AD370" s="26"/>
    </row>
    <row r="371" spans="1:30" x14ac:dyDescent="0.2">
      <c r="A371" s="27" t="str">
        <f>IF(Values_Entered,A370+1,"")</f>
        <v/>
      </c>
      <c r="B371" s="28" t="str">
        <f t="shared" si="111"/>
        <v/>
      </c>
      <c r="C371" s="29" t="str">
        <f t="shared" si="100"/>
        <v/>
      </c>
      <c r="D371" s="29" t="str">
        <f t="shared" si="118"/>
        <v/>
      </c>
      <c r="E371" s="29" t="str">
        <f t="shared" si="112"/>
        <v/>
      </c>
      <c r="F371" s="29" t="str">
        <f t="shared" si="101"/>
        <v/>
      </c>
      <c r="G371" s="29" t="str">
        <f>IF(Pay_Num&lt;&gt;"",IF('Program 1'!Pay_Num&lt;=$J$2,0,Total_Pay-Int),"")</f>
        <v/>
      </c>
      <c r="H371" s="29" t="str">
        <f t="shared" si="119"/>
        <v/>
      </c>
      <c r="I371" s="29" t="str">
        <f t="shared" si="102"/>
        <v/>
      </c>
      <c r="J371" s="30" t="e">
        <f>IF('Program 1'!Beg_Bal&gt;0,E371*($G$3/($G$3+$G$5)),0)</f>
        <v>#VALUE!</v>
      </c>
      <c r="K371" s="30" t="e">
        <f>IF('Program 1'!Beg_Bal&gt;0,E371*($G$5/($G$5+$G$3)),0)</f>
        <v>#VALUE!</v>
      </c>
      <c r="L371" s="30" t="e">
        <f>IF(C371&lt;0,0,IF($M$5&lt;1,($M$5*'Program 1'!C371),$M$5))</f>
        <v>#VALUE!</v>
      </c>
      <c r="M371" s="26"/>
      <c r="N371" s="26"/>
      <c r="O371" s="38">
        <f t="shared" si="113"/>
        <v>0</v>
      </c>
      <c r="P371" s="26" t="e">
        <f t="shared" si="103"/>
        <v>#VALUE!</v>
      </c>
      <c r="Q371" s="26" t="e">
        <f t="shared" si="104"/>
        <v>#VALUE!</v>
      </c>
      <c r="R371" s="31" t="e">
        <f t="shared" si="114"/>
        <v>#VALUE!</v>
      </c>
      <c r="S371" s="31" t="e">
        <f t="shared" si="115"/>
        <v>#VALUE!</v>
      </c>
      <c r="T371" s="31" t="e">
        <f t="shared" si="116"/>
        <v>#VALUE!</v>
      </c>
      <c r="U371" s="31" t="e">
        <f t="shared" si="117"/>
        <v>#VALUE!</v>
      </c>
      <c r="V371" s="26" t="e">
        <f t="shared" si="105"/>
        <v>#VALUE!</v>
      </c>
      <c r="W371" s="26" t="e">
        <f t="shared" si="106"/>
        <v>#VALUE!</v>
      </c>
      <c r="X371" s="26" t="e">
        <f t="shared" si="107"/>
        <v>#VALUE!</v>
      </c>
      <c r="Y371" s="26" t="e">
        <f t="shared" si="108"/>
        <v>#VALUE!</v>
      </c>
      <c r="Z371" s="26" t="e">
        <f t="shared" si="109"/>
        <v>#VALUE!</v>
      </c>
      <c r="AA371" s="26" t="e">
        <f t="shared" si="110"/>
        <v>#VALUE!</v>
      </c>
      <c r="AB371" s="26" t="e">
        <f>IF(P371&gt;0,IF(SUM($N$16:N371)&gt;0,'Program 1'!Loan_Amount-SUM($N$16:N371),'Program 1'!Loan_Amount),0)</f>
        <v>#VALUE!</v>
      </c>
      <c r="AC371" s="37" t="e">
        <f>AB371*('Step 2 Program Parameters'!$C$3/12)</f>
        <v>#VALUE!</v>
      </c>
      <c r="AD371" s="26"/>
    </row>
    <row r="372" spans="1:30" x14ac:dyDescent="0.2">
      <c r="A372" s="27" t="str">
        <f>IF(Values_Entered,A371+1,"")</f>
        <v/>
      </c>
      <c r="B372" s="28" t="str">
        <f t="shared" si="111"/>
        <v/>
      </c>
      <c r="C372" s="29" t="str">
        <f t="shared" si="100"/>
        <v/>
      </c>
      <c r="D372" s="29" t="str">
        <f t="shared" si="118"/>
        <v/>
      </c>
      <c r="E372" s="29" t="str">
        <f t="shared" si="112"/>
        <v/>
      </c>
      <c r="F372" s="29" t="str">
        <f t="shared" si="101"/>
        <v/>
      </c>
      <c r="G372" s="29" t="str">
        <f>IF(Pay_Num&lt;&gt;"",IF('Program 1'!Pay_Num&lt;=$J$2,0,Total_Pay-Int),"")</f>
        <v/>
      </c>
      <c r="H372" s="29" t="str">
        <f t="shared" si="119"/>
        <v/>
      </c>
      <c r="I372" s="29" t="str">
        <f t="shared" si="102"/>
        <v/>
      </c>
      <c r="J372" s="30" t="e">
        <f>IF('Program 1'!Beg_Bal&gt;0,E372*($G$3/($G$3+$G$5)),0)</f>
        <v>#VALUE!</v>
      </c>
      <c r="K372" s="30" t="e">
        <f>IF('Program 1'!Beg_Bal&gt;0,E372*($G$5/($G$5+$G$3)),0)</f>
        <v>#VALUE!</v>
      </c>
      <c r="L372" s="30" t="e">
        <f>IF(C372&lt;0,0,IF($M$5&lt;1,($M$5*'Program 1'!C372),$M$5))</f>
        <v>#VALUE!</v>
      </c>
      <c r="M372" s="26"/>
      <c r="N372" s="26"/>
      <c r="O372" s="38">
        <f t="shared" si="113"/>
        <v>0</v>
      </c>
      <c r="P372" s="26" t="e">
        <f t="shared" si="103"/>
        <v>#VALUE!</v>
      </c>
      <c r="Q372" s="26" t="e">
        <f t="shared" si="104"/>
        <v>#VALUE!</v>
      </c>
      <c r="R372" s="31" t="e">
        <f t="shared" si="114"/>
        <v>#VALUE!</v>
      </c>
      <c r="S372" s="31" t="e">
        <f t="shared" si="115"/>
        <v>#VALUE!</v>
      </c>
      <c r="T372" s="31" t="e">
        <f t="shared" si="116"/>
        <v>#VALUE!</v>
      </c>
      <c r="U372" s="31" t="e">
        <f t="shared" si="117"/>
        <v>#VALUE!</v>
      </c>
      <c r="V372" s="26" t="e">
        <f t="shared" si="105"/>
        <v>#VALUE!</v>
      </c>
      <c r="W372" s="26" t="e">
        <f t="shared" si="106"/>
        <v>#VALUE!</v>
      </c>
      <c r="X372" s="26" t="e">
        <f t="shared" si="107"/>
        <v>#VALUE!</v>
      </c>
      <c r="Y372" s="26" t="e">
        <f t="shared" si="108"/>
        <v>#VALUE!</v>
      </c>
      <c r="Z372" s="26" t="e">
        <f t="shared" si="109"/>
        <v>#VALUE!</v>
      </c>
      <c r="AA372" s="26" t="e">
        <f t="shared" si="110"/>
        <v>#VALUE!</v>
      </c>
      <c r="AB372" s="26" t="e">
        <f>IF(P372&gt;0,IF(SUM($N$16:N372)&gt;0,'Program 1'!Loan_Amount-SUM($N$16:N372),'Program 1'!Loan_Amount),0)</f>
        <v>#VALUE!</v>
      </c>
      <c r="AC372" s="37" t="e">
        <f>AB372*('Step 2 Program Parameters'!$C$3/12)</f>
        <v>#VALUE!</v>
      </c>
      <c r="AD372" s="26"/>
    </row>
    <row r="373" spans="1:30" x14ac:dyDescent="0.2">
      <c r="A373" s="27" t="str">
        <f>IF(Values_Entered,A372+1,"")</f>
        <v/>
      </c>
      <c r="B373" s="28" t="str">
        <f t="shared" si="111"/>
        <v/>
      </c>
      <c r="C373" s="29" t="str">
        <f t="shared" si="100"/>
        <v/>
      </c>
      <c r="D373" s="29" t="str">
        <f t="shared" si="118"/>
        <v/>
      </c>
      <c r="E373" s="29" t="str">
        <f t="shared" si="112"/>
        <v/>
      </c>
      <c r="F373" s="29" t="str">
        <f t="shared" si="101"/>
        <v/>
      </c>
      <c r="G373" s="29" t="str">
        <f>IF(Pay_Num&lt;&gt;"",IF('Program 1'!Pay_Num&lt;=$J$2,0,Total_Pay-Int),"")</f>
        <v/>
      </c>
      <c r="H373" s="29" t="str">
        <f t="shared" si="119"/>
        <v/>
      </c>
      <c r="I373" s="29" t="str">
        <f t="shared" si="102"/>
        <v/>
      </c>
      <c r="J373" s="30" t="e">
        <f>IF('Program 1'!Beg_Bal&gt;0,E373*($G$3/($G$3+$G$5)),0)</f>
        <v>#VALUE!</v>
      </c>
      <c r="K373" s="30" t="e">
        <f>IF('Program 1'!Beg_Bal&gt;0,E373*($G$5/($G$5+$G$3)),0)</f>
        <v>#VALUE!</v>
      </c>
      <c r="L373" s="30" t="e">
        <f>IF(C373&lt;0,0,IF($M$5&lt;1,($M$5*'Program 1'!C373),$M$5))</f>
        <v>#VALUE!</v>
      </c>
      <c r="M373" s="26"/>
      <c r="N373" s="26"/>
      <c r="O373" s="38">
        <f t="shared" si="113"/>
        <v>0</v>
      </c>
      <c r="P373" s="26" t="e">
        <f t="shared" si="103"/>
        <v>#VALUE!</v>
      </c>
      <c r="Q373" s="26" t="e">
        <f t="shared" si="104"/>
        <v>#VALUE!</v>
      </c>
      <c r="R373" s="31" t="e">
        <f t="shared" si="114"/>
        <v>#VALUE!</v>
      </c>
      <c r="S373" s="31" t="e">
        <f t="shared" si="115"/>
        <v>#VALUE!</v>
      </c>
      <c r="T373" s="31" t="e">
        <f t="shared" si="116"/>
        <v>#VALUE!</v>
      </c>
      <c r="U373" s="31" t="e">
        <f t="shared" si="117"/>
        <v>#VALUE!</v>
      </c>
      <c r="V373" s="26" t="e">
        <f t="shared" si="105"/>
        <v>#VALUE!</v>
      </c>
      <c r="W373" s="26" t="e">
        <f t="shared" si="106"/>
        <v>#VALUE!</v>
      </c>
      <c r="X373" s="26" t="e">
        <f t="shared" si="107"/>
        <v>#VALUE!</v>
      </c>
      <c r="Y373" s="26" t="e">
        <f t="shared" si="108"/>
        <v>#VALUE!</v>
      </c>
      <c r="Z373" s="26" t="e">
        <f t="shared" si="109"/>
        <v>#VALUE!</v>
      </c>
      <c r="AA373" s="26" t="e">
        <f t="shared" si="110"/>
        <v>#VALUE!</v>
      </c>
      <c r="AB373" s="26" t="e">
        <f>IF(P373&gt;0,IF(SUM($N$16:N373)&gt;0,'Program 1'!Loan_Amount-SUM($N$16:N373),'Program 1'!Loan_Amount),0)</f>
        <v>#VALUE!</v>
      </c>
      <c r="AC373" s="37" t="e">
        <f>AB373*('Step 2 Program Parameters'!$C$3/12)</f>
        <v>#VALUE!</v>
      </c>
      <c r="AD373" s="26"/>
    </row>
    <row r="374" spans="1:30" x14ac:dyDescent="0.2">
      <c r="A374" s="27" t="str">
        <f>IF(Values_Entered,A373+1,"")</f>
        <v/>
      </c>
      <c r="B374" s="28" t="str">
        <f t="shared" si="111"/>
        <v/>
      </c>
      <c r="C374" s="29" t="str">
        <f t="shared" si="100"/>
        <v/>
      </c>
      <c r="D374" s="29" t="str">
        <f t="shared" si="118"/>
        <v/>
      </c>
      <c r="E374" s="29" t="str">
        <f t="shared" si="112"/>
        <v/>
      </c>
      <c r="F374" s="29" t="str">
        <f t="shared" si="101"/>
        <v/>
      </c>
      <c r="G374" s="29" t="str">
        <f>IF(Pay_Num&lt;&gt;"",IF('Program 1'!Pay_Num&lt;=$J$2,0,Total_Pay-Int),"")</f>
        <v/>
      </c>
      <c r="H374" s="29" t="str">
        <f t="shared" si="119"/>
        <v/>
      </c>
      <c r="I374" s="29" t="str">
        <f t="shared" si="102"/>
        <v/>
      </c>
      <c r="J374" s="30" t="e">
        <f>IF('Program 1'!Beg_Bal&gt;0,E374*($G$3/($G$3+$G$5)),0)</f>
        <v>#VALUE!</v>
      </c>
      <c r="K374" s="30" t="e">
        <f>IF('Program 1'!Beg_Bal&gt;0,E374*($G$5/($G$5+$G$3)),0)</f>
        <v>#VALUE!</v>
      </c>
      <c r="L374" s="30" t="e">
        <f>IF(C374&lt;0,0,IF($M$5&lt;1,($M$5*'Program 1'!C374),$M$5))</f>
        <v>#VALUE!</v>
      </c>
      <c r="M374" s="26"/>
      <c r="N374" s="26"/>
      <c r="O374" s="38">
        <f t="shared" si="113"/>
        <v>0</v>
      </c>
      <c r="P374" s="26" t="e">
        <f t="shared" si="103"/>
        <v>#VALUE!</v>
      </c>
      <c r="Q374" s="26" t="e">
        <f t="shared" si="104"/>
        <v>#VALUE!</v>
      </c>
      <c r="R374" s="31" t="e">
        <f t="shared" si="114"/>
        <v>#VALUE!</v>
      </c>
      <c r="S374" s="31" t="e">
        <f t="shared" si="115"/>
        <v>#VALUE!</v>
      </c>
      <c r="T374" s="31" t="e">
        <f t="shared" si="116"/>
        <v>#VALUE!</v>
      </c>
      <c r="U374" s="31" t="e">
        <f t="shared" si="117"/>
        <v>#VALUE!</v>
      </c>
      <c r="V374" s="26" t="e">
        <f t="shared" si="105"/>
        <v>#VALUE!</v>
      </c>
      <c r="W374" s="26" t="e">
        <f t="shared" si="106"/>
        <v>#VALUE!</v>
      </c>
      <c r="X374" s="26" t="e">
        <f t="shared" si="107"/>
        <v>#VALUE!</v>
      </c>
      <c r="Y374" s="26" t="e">
        <f t="shared" si="108"/>
        <v>#VALUE!</v>
      </c>
      <c r="Z374" s="26" t="e">
        <f t="shared" si="109"/>
        <v>#VALUE!</v>
      </c>
      <c r="AA374" s="26" t="e">
        <f t="shared" si="110"/>
        <v>#VALUE!</v>
      </c>
      <c r="AB374" s="26" t="e">
        <f>IF(P374&gt;0,IF(SUM($N$16:N374)&gt;0,'Program 1'!Loan_Amount-SUM($N$16:N374),'Program 1'!Loan_Amount),0)</f>
        <v>#VALUE!</v>
      </c>
      <c r="AC374" s="37" t="e">
        <f>AB374*('Step 2 Program Parameters'!$C$3/12)</f>
        <v>#VALUE!</v>
      </c>
      <c r="AD374" s="26"/>
    </row>
    <row r="375" spans="1:30" x14ac:dyDescent="0.2">
      <c r="A375" s="27" t="str">
        <f>IF(Values_Entered,A374+1,"")</f>
        <v/>
      </c>
      <c r="B375" s="28" t="str">
        <f t="shared" si="111"/>
        <v/>
      </c>
      <c r="C375" s="29" t="str">
        <f t="shared" si="100"/>
        <v/>
      </c>
      <c r="D375" s="29" t="str">
        <f t="shared" si="118"/>
        <v/>
      </c>
      <c r="E375" s="29" t="str">
        <f t="shared" si="112"/>
        <v/>
      </c>
      <c r="F375" s="29" t="str">
        <f t="shared" si="101"/>
        <v/>
      </c>
      <c r="G375" s="29" t="str">
        <f>IF(Pay_Num&lt;&gt;"",IF('Program 1'!Pay_Num&lt;=$J$2,0,Total_Pay-Int),"")</f>
        <v/>
      </c>
      <c r="H375" s="29" t="str">
        <f t="shared" si="119"/>
        <v/>
      </c>
      <c r="I375" s="29" t="str">
        <f t="shared" si="102"/>
        <v/>
      </c>
      <c r="J375" s="30" t="e">
        <f>IF('Program 1'!Beg_Bal&gt;0,E375*($G$3/($G$3+$G$5)),0)</f>
        <v>#VALUE!</v>
      </c>
      <c r="K375" s="30" t="e">
        <f>IF('Program 1'!Beg_Bal&gt;0,E375*($G$5/($G$5+$G$3)),0)</f>
        <v>#VALUE!</v>
      </c>
      <c r="L375" s="30" t="e">
        <f>IF(C375&lt;0,0,IF($M$5&lt;1,($M$5*'Program 1'!C375),$M$5))</f>
        <v>#VALUE!</v>
      </c>
      <c r="M375" s="26"/>
      <c r="N375" s="26"/>
      <c r="O375" s="38">
        <f t="shared" si="113"/>
        <v>0</v>
      </c>
      <c r="P375" s="26" t="e">
        <f t="shared" si="103"/>
        <v>#VALUE!</v>
      </c>
      <c r="Q375" s="26" t="e">
        <f t="shared" si="104"/>
        <v>#VALUE!</v>
      </c>
      <c r="R375" s="31" t="e">
        <f t="shared" si="114"/>
        <v>#VALUE!</v>
      </c>
      <c r="S375" s="31" t="e">
        <f t="shared" si="115"/>
        <v>#VALUE!</v>
      </c>
      <c r="T375" s="31" t="e">
        <f t="shared" si="116"/>
        <v>#VALUE!</v>
      </c>
      <c r="U375" s="31" t="e">
        <f t="shared" si="117"/>
        <v>#VALUE!</v>
      </c>
      <c r="V375" s="26" t="e">
        <f t="shared" si="105"/>
        <v>#VALUE!</v>
      </c>
      <c r="W375" s="26" t="e">
        <f t="shared" si="106"/>
        <v>#VALUE!</v>
      </c>
      <c r="X375" s="26" t="e">
        <f t="shared" si="107"/>
        <v>#VALUE!</v>
      </c>
      <c r="Y375" s="26" t="e">
        <f t="shared" si="108"/>
        <v>#VALUE!</v>
      </c>
      <c r="Z375" s="26" t="e">
        <f t="shared" si="109"/>
        <v>#VALUE!</v>
      </c>
      <c r="AA375" s="26" t="e">
        <f t="shared" si="110"/>
        <v>#VALUE!</v>
      </c>
      <c r="AB375" s="26" t="e">
        <f>IF(P375&gt;0,IF(SUM($N$16:N375)&gt;0,'Program 1'!Loan_Amount-SUM($N$16:N375),'Program 1'!Loan_Amount),0)</f>
        <v>#VALUE!</v>
      </c>
      <c r="AC375" s="37" t="e">
        <f>AB375*('Step 2 Program Parameters'!$C$3/12)</f>
        <v>#VALUE!</v>
      </c>
      <c r="AD375" s="26"/>
    </row>
    <row r="376" spans="1:30" x14ac:dyDescent="0.2">
      <c r="A376" s="1"/>
      <c r="B376" s="2"/>
      <c r="C376" s="1"/>
      <c r="D376" s="1"/>
      <c r="E376" s="1"/>
      <c r="F376" s="1"/>
      <c r="G376" s="1"/>
      <c r="H376" s="1"/>
      <c r="I376" s="1"/>
    </row>
    <row r="378" spans="1:30" x14ac:dyDescent="0.2">
      <c r="A378" s="1"/>
      <c r="B378" s="2"/>
      <c r="C378" s="1"/>
      <c r="D378" s="1"/>
      <c r="E378" s="1"/>
      <c r="F378" s="1"/>
      <c r="G378" s="1"/>
      <c r="H378" s="1"/>
      <c r="I378" s="1"/>
    </row>
    <row r="379" spans="1:30" x14ac:dyDescent="0.2">
      <c r="A379" s="1"/>
      <c r="B379" s="2"/>
      <c r="C379" s="1"/>
      <c r="D379" s="1"/>
      <c r="E379" s="1"/>
      <c r="F379" s="1"/>
      <c r="G379" s="1"/>
      <c r="H379" s="1"/>
      <c r="I379" s="1"/>
    </row>
    <row r="380" spans="1:30" x14ac:dyDescent="0.2">
      <c r="A380" s="1"/>
      <c r="B380" s="2"/>
      <c r="C380" s="1"/>
      <c r="D380" s="1"/>
      <c r="E380" s="1"/>
      <c r="F380" s="1"/>
      <c r="G380" s="1"/>
      <c r="H380" s="1"/>
      <c r="I380" s="1"/>
    </row>
    <row r="381" spans="1:30" x14ac:dyDescent="0.2">
      <c r="A381" s="1"/>
      <c r="B381" s="2"/>
      <c r="C381" s="1"/>
      <c r="D381" s="1"/>
      <c r="E381" s="1"/>
      <c r="F381" s="1"/>
      <c r="G381" s="1"/>
      <c r="H381" s="1"/>
      <c r="I381" s="1"/>
    </row>
    <row r="382" spans="1:30" x14ac:dyDescent="0.2">
      <c r="A382" s="1"/>
      <c r="B382" s="2"/>
      <c r="C382" s="1"/>
      <c r="D382" s="1"/>
      <c r="E382" s="1"/>
      <c r="F382" s="1"/>
      <c r="G382" s="1"/>
      <c r="H382" s="1"/>
      <c r="I382" s="1"/>
    </row>
    <row r="383" spans="1:30" x14ac:dyDescent="0.2">
      <c r="A383" s="1"/>
      <c r="B383" s="2"/>
      <c r="C383" s="1"/>
      <c r="D383" s="1"/>
      <c r="E383" s="1"/>
      <c r="F383" s="1"/>
      <c r="G383" s="1"/>
      <c r="H383" s="1"/>
      <c r="I383" s="1"/>
    </row>
    <row r="384" spans="1:30" x14ac:dyDescent="0.2">
      <c r="A384" s="1"/>
      <c r="B384" s="2"/>
      <c r="C384" s="1"/>
      <c r="D384" s="1"/>
      <c r="E384" s="1"/>
      <c r="F384" s="1"/>
      <c r="G384" s="1"/>
      <c r="H384" s="1"/>
      <c r="I384" s="1"/>
    </row>
    <row r="385" spans="2:2" s="1" customFormat="1" x14ac:dyDescent="0.2">
      <c r="B385" s="2"/>
    </row>
    <row r="386" spans="2:2" s="1" customFormat="1" x14ac:dyDescent="0.2">
      <c r="B386" s="2"/>
    </row>
    <row r="387" spans="2:2" s="1" customFormat="1" x14ac:dyDescent="0.2">
      <c r="B387" s="2"/>
    </row>
  </sheetData>
  <conditionalFormatting sqref="A16:L375">
    <cfRule type="expression" dxfId="3" priority="1" stopIfTrue="1">
      <formula>IF(ROW(A16)&gt;Last_Row,TRUE, FALSE)</formula>
    </cfRule>
    <cfRule type="expression" dxfId="2" priority="2" stopIfTrue="1">
      <formula>IF(ROW(A16)=Last_Row,TRUE, FALSE)</formula>
    </cfRule>
  </conditionalFormatting>
  <pageMargins left="0.75" right="0.5" top="0.5" bottom="0.5" header="0.5" footer="0.5"/>
  <pageSetup scale="81"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FA3FC-39F1-4AB4-8F3E-69836506D0D1}">
  <sheetPr>
    <pageSetUpPr fitToPage="1"/>
  </sheetPr>
  <dimension ref="A1:AE387"/>
  <sheetViews>
    <sheetView zoomScaleNormal="100" workbookViewId="0">
      <selection activeCell="Q9" sqref="Q9"/>
    </sheetView>
  </sheetViews>
  <sheetFormatPr defaultColWidth="9.140625" defaultRowHeight="12.75" x14ac:dyDescent="0.2"/>
  <cols>
    <col min="1" max="1" width="26.140625" style="32" customWidth="1"/>
    <col min="2" max="2" width="14.42578125" style="33" customWidth="1"/>
    <col min="3" max="3" width="13.5703125" style="32" customWidth="1"/>
    <col min="4" max="4" width="14.7109375" style="32" customWidth="1"/>
    <col min="5" max="5" width="12.85546875" style="32" customWidth="1"/>
    <col min="6" max="6" width="18.42578125" style="32" bestFit="1" customWidth="1"/>
    <col min="7" max="8" width="13" style="32" customWidth="1"/>
    <col min="9" max="9" width="22.140625" style="32" bestFit="1" customWidth="1"/>
    <col min="10" max="10" width="14.85546875" style="1" customWidth="1"/>
    <col min="11" max="11" width="10.140625" style="1" bestFit="1" customWidth="1"/>
    <col min="12" max="12" width="10.140625" style="1" customWidth="1"/>
    <col min="13" max="13" width="9.140625" style="1"/>
    <col min="14" max="14" width="11.42578125" style="1" bestFit="1" customWidth="1"/>
    <col min="15" max="15" width="10.85546875" style="1" bestFit="1" customWidth="1"/>
    <col min="16" max="16" width="12" style="1" bestFit="1" customWidth="1"/>
    <col min="17" max="27" width="9.140625" style="1"/>
    <col min="28" max="28" width="16" style="1" customWidth="1"/>
    <col min="29" max="29" width="10.85546875" style="1" bestFit="1" customWidth="1"/>
    <col min="30" max="30" width="14.42578125" style="1" customWidth="1"/>
    <col min="31" max="32" width="9.140625" style="1"/>
    <col min="33" max="33" width="12" style="1" bestFit="1" customWidth="1"/>
    <col min="34" max="16384" width="9.140625" style="1"/>
  </cols>
  <sheetData>
    <row r="1" spans="1:31" x14ac:dyDescent="0.2">
      <c r="A1" s="1" t="s">
        <v>0</v>
      </c>
      <c r="B1" s="2"/>
      <c r="C1" s="1"/>
      <c r="D1" s="3">
        <f>'Step 1  Loan Products'!C34</f>
        <v>0</v>
      </c>
      <c r="E1" s="4"/>
      <c r="F1" s="5"/>
      <c r="G1" s="5"/>
      <c r="H1" s="5"/>
      <c r="I1" s="5"/>
    </row>
    <row r="2" spans="1:31" x14ac:dyDescent="0.2">
      <c r="A2" s="1" t="s">
        <v>1</v>
      </c>
      <c r="B2" s="2"/>
      <c r="C2" s="1"/>
      <c r="D2" s="6">
        <f>'Step 1  Loan Products'!C50</f>
        <v>0</v>
      </c>
      <c r="E2" s="4"/>
      <c r="F2" s="7" t="s">
        <v>2</v>
      </c>
      <c r="G2" s="35">
        <f>'Step 1  Loan Products'!C82</f>
        <v>0</v>
      </c>
      <c r="H2" s="7"/>
      <c r="I2" s="7" t="s">
        <v>53</v>
      </c>
      <c r="J2" s="40">
        <f>'Step 1  Loan Products'!C67</f>
        <v>0</v>
      </c>
    </row>
    <row r="3" spans="1:31" x14ac:dyDescent="0.2">
      <c r="A3" s="1" t="s">
        <v>3</v>
      </c>
      <c r="B3" s="2"/>
      <c r="C3" s="1"/>
      <c r="D3" s="8">
        <f>('Step 1  Loan Products'!C42)/12</f>
        <v>0</v>
      </c>
      <c r="E3" s="4"/>
      <c r="F3" s="1" t="s">
        <v>4</v>
      </c>
      <c r="G3" s="9">
        <f>IFERROR(G2*Scheduled_Monthly_Payment,0)</f>
        <v>0</v>
      </c>
      <c r="H3" s="4"/>
      <c r="I3" s="4"/>
    </row>
    <row r="4" spans="1:31" x14ac:dyDescent="0.2">
      <c r="A4" s="1" t="s">
        <v>5</v>
      </c>
      <c r="B4" s="2"/>
      <c r="C4" s="1"/>
      <c r="D4" s="10">
        <v>44197</v>
      </c>
      <c r="E4" s="4"/>
      <c r="F4" s="4" t="s">
        <v>6</v>
      </c>
      <c r="G4" s="11">
        <f>'Step 1  Loan Products'!C27</f>
        <v>0</v>
      </c>
      <c r="H4" s="4"/>
      <c r="I4" s="4"/>
    </row>
    <row r="5" spans="1:31" x14ac:dyDescent="0.2">
      <c r="A5" s="1" t="s">
        <v>7</v>
      </c>
      <c r="B5" s="2"/>
      <c r="C5" s="1"/>
      <c r="D5" s="3">
        <f>G7</f>
        <v>0</v>
      </c>
      <c r="E5" s="4"/>
      <c r="F5" s="4" t="s">
        <v>8</v>
      </c>
      <c r="G5" s="9">
        <f>IFERROR(G4*Scheduled_Monthly_Payment,0)</f>
        <v>0</v>
      </c>
      <c r="H5" s="4"/>
      <c r="I5" s="4"/>
      <c r="L5" s="1" t="s">
        <v>36</v>
      </c>
      <c r="M5" s="3">
        <f>'Step 2 Program Parameters'!C13</f>
        <v>0</v>
      </c>
      <c r="R5" s="1" t="s">
        <v>82</v>
      </c>
    </row>
    <row r="6" spans="1:31" ht="15" x14ac:dyDescent="0.25">
      <c r="A6" s="4"/>
      <c r="B6" s="12"/>
      <c r="C6" s="4"/>
      <c r="D6" s="13"/>
      <c r="E6" s="4"/>
      <c r="F6" s="13"/>
      <c r="G6" s="13"/>
      <c r="H6" s="4"/>
      <c r="I6" s="4"/>
      <c r="M6" s="21"/>
      <c r="S6" s="41" t="e">
        <f>IF((1-('Step 2 Program Parameters'!C39*2/'Step 3 Results'!C27))&lt;0,0,(1-('Step 2 Program Parameters'!C39*2/'Step 3 Results'!C27)))</f>
        <v>#DIV/0!</v>
      </c>
    </row>
    <row r="7" spans="1:31" x14ac:dyDescent="0.2">
      <c r="A7" s="4"/>
      <c r="B7" s="12"/>
      <c r="C7" s="4"/>
      <c r="D7" s="4"/>
      <c r="E7" s="4"/>
      <c r="F7" s="4" t="s">
        <v>9</v>
      </c>
      <c r="G7" s="9">
        <f>IFERROR(G5+G3,0)</f>
        <v>0</v>
      </c>
      <c r="H7" s="4"/>
      <c r="I7" s="4"/>
    </row>
    <row r="8" spans="1:31" x14ac:dyDescent="0.2">
      <c r="A8" s="1" t="s">
        <v>10</v>
      </c>
      <c r="B8" s="2"/>
      <c r="C8" s="1"/>
      <c r="D8" s="14" t="str">
        <f>IF(Values_Entered,-PMT(Interest_Rate/12,Loan_Years*12,Loan_Amount),"")</f>
        <v/>
      </c>
      <c r="E8" s="4"/>
      <c r="F8" s="15"/>
      <c r="G8" s="15"/>
      <c r="H8" s="4"/>
      <c r="I8" s="4"/>
    </row>
    <row r="9" spans="1:31" ht="14.25" customHeight="1" x14ac:dyDescent="0.2">
      <c r="A9" s="1" t="s">
        <v>37</v>
      </c>
      <c r="B9" s="2"/>
      <c r="C9" s="1"/>
      <c r="D9" s="16" t="str">
        <f>IF(Values_Entered,Loan_Years*12,"")</f>
        <v/>
      </c>
      <c r="E9" s="4"/>
      <c r="F9" s="15" t="s">
        <v>11</v>
      </c>
      <c r="G9" s="17" t="str">
        <f>D11</f>
        <v/>
      </c>
      <c r="H9" s="18" t="e">
        <f>G9/Loan_Amount</f>
        <v>#VALUE!</v>
      </c>
      <c r="I9" s="4"/>
      <c r="N9" s="36"/>
    </row>
    <row r="10" spans="1:31" x14ac:dyDescent="0.2">
      <c r="A10" s="1" t="s">
        <v>38</v>
      </c>
      <c r="B10" s="2"/>
      <c r="C10" s="1"/>
      <c r="D10" s="16" t="str">
        <f>IF(Values_Entered,Number_of_Payments,"")</f>
        <v/>
      </c>
      <c r="E10" s="4"/>
      <c r="F10" s="4" t="s">
        <v>12</v>
      </c>
      <c r="G10" s="15">
        <f>IFERROR(G9*(G3/(G3+G5)),0)</f>
        <v>0</v>
      </c>
      <c r="H10" s="19">
        <f>IFERROR(G10/Loan_Amount,0)</f>
        <v>0</v>
      </c>
      <c r="I10" s="4"/>
      <c r="L10" s="1" t="s">
        <v>27</v>
      </c>
      <c r="M10" s="21">
        <f>IF('Step 2 Program Parameters'!C7="LPP",'Step 2 Program Parameters'!C48,0)</f>
        <v>0</v>
      </c>
      <c r="N10" s="34"/>
    </row>
    <row r="11" spans="1:31" x14ac:dyDescent="0.2">
      <c r="A11" s="1" t="s">
        <v>13</v>
      </c>
      <c r="B11" s="2"/>
      <c r="C11" s="1"/>
      <c r="D11" s="14" t="str">
        <f>IF(Values_Entered,SUMIF(Beg_Bal,"&gt;0",Extra_Pay),"")</f>
        <v/>
      </c>
      <c r="E11" s="4"/>
      <c r="F11" s="4" t="s">
        <v>14</v>
      </c>
      <c r="G11" s="15">
        <f>IFERROR(G9*(G5/(G5+G3)),0)</f>
        <v>0</v>
      </c>
      <c r="H11" s="19">
        <f>IFERROR(G11/Loan_Amount,0)</f>
        <v>0</v>
      </c>
      <c r="I11" s="4"/>
    </row>
    <row r="12" spans="1:31" x14ac:dyDescent="0.2">
      <c r="A12" s="1" t="s">
        <v>15</v>
      </c>
      <c r="B12" s="2"/>
      <c r="C12" s="1"/>
      <c r="D12" s="14" t="str">
        <f>IF(Values_Entered,SUMIF(Beg_Bal,"&gt;0",Int),"")</f>
        <v/>
      </c>
      <c r="E12" s="4"/>
      <c r="F12" s="15"/>
      <c r="G12" s="15"/>
      <c r="H12" s="4"/>
      <c r="I12" s="4"/>
      <c r="K12" s="20"/>
      <c r="L12" s="20"/>
    </row>
    <row r="13" spans="1:31" ht="15.75" customHeight="1" x14ac:dyDescent="0.2">
      <c r="A13" s="4"/>
      <c r="B13" s="12"/>
      <c r="C13" s="4"/>
      <c r="D13" s="4"/>
      <c r="E13" s="13"/>
      <c r="F13" s="13"/>
      <c r="G13" s="13"/>
      <c r="H13" s="4"/>
      <c r="I13" s="4"/>
    </row>
    <row r="14" spans="1:31" ht="15.75" customHeight="1" x14ac:dyDescent="0.2">
      <c r="A14" s="4"/>
      <c r="B14" s="22">
        <v>1</v>
      </c>
      <c r="C14" s="22">
        <v>2</v>
      </c>
      <c r="D14" s="22">
        <v>3</v>
      </c>
      <c r="E14" s="22">
        <v>4</v>
      </c>
      <c r="F14" s="22">
        <v>5</v>
      </c>
      <c r="G14" s="22">
        <v>6</v>
      </c>
      <c r="H14" s="22">
        <v>7</v>
      </c>
      <c r="I14" s="22">
        <v>8</v>
      </c>
      <c r="J14" s="22">
        <v>10</v>
      </c>
      <c r="K14" s="22">
        <v>11</v>
      </c>
      <c r="L14" s="22">
        <v>12</v>
      </c>
      <c r="M14" s="22">
        <v>13</v>
      </c>
      <c r="N14" s="22">
        <v>14</v>
      </c>
      <c r="O14" s="22">
        <v>15</v>
      </c>
      <c r="P14" s="22">
        <v>16</v>
      </c>
      <c r="Q14" s="22">
        <v>17</v>
      </c>
      <c r="R14" s="22">
        <v>18</v>
      </c>
      <c r="S14" s="22">
        <v>19</v>
      </c>
      <c r="T14" s="22">
        <v>20</v>
      </c>
      <c r="U14" s="22">
        <v>21</v>
      </c>
      <c r="V14" s="22">
        <v>22</v>
      </c>
      <c r="W14" s="22">
        <v>23</v>
      </c>
      <c r="X14" s="22">
        <v>24</v>
      </c>
      <c r="Y14" s="22">
        <v>25</v>
      </c>
      <c r="Z14" s="22">
        <v>26</v>
      </c>
      <c r="AA14" s="22">
        <v>27</v>
      </c>
    </row>
    <row r="15" spans="1:31" s="26" customFormat="1" ht="44.45" customHeight="1" x14ac:dyDescent="0.2">
      <c r="A15" s="23" t="s">
        <v>16</v>
      </c>
      <c r="B15" s="24" t="s">
        <v>17</v>
      </c>
      <c r="C15" s="23" t="s">
        <v>18</v>
      </c>
      <c r="D15" s="23" t="s">
        <v>19</v>
      </c>
      <c r="E15" s="23" t="s">
        <v>20</v>
      </c>
      <c r="F15" s="23" t="s">
        <v>21</v>
      </c>
      <c r="G15" s="23" t="s">
        <v>22</v>
      </c>
      <c r="H15" s="23" t="s">
        <v>23</v>
      </c>
      <c r="I15" s="23" t="s">
        <v>24</v>
      </c>
      <c r="J15" s="25" t="s">
        <v>25</v>
      </c>
      <c r="K15" s="25" t="s">
        <v>26</v>
      </c>
      <c r="L15" s="25" t="s">
        <v>36</v>
      </c>
      <c r="M15" s="25" t="s">
        <v>27</v>
      </c>
      <c r="N15" s="25" t="s">
        <v>28</v>
      </c>
      <c r="O15" s="25" t="s">
        <v>29</v>
      </c>
      <c r="P15" s="25" t="s">
        <v>46</v>
      </c>
      <c r="Q15" s="25" t="s">
        <v>30</v>
      </c>
      <c r="R15" s="25" t="s">
        <v>47</v>
      </c>
      <c r="S15" s="25" t="s">
        <v>31</v>
      </c>
      <c r="T15" s="25" t="s">
        <v>48</v>
      </c>
      <c r="U15" s="25" t="s">
        <v>32</v>
      </c>
      <c r="V15" s="25" t="s">
        <v>49</v>
      </c>
      <c r="W15" s="25" t="s">
        <v>33</v>
      </c>
      <c r="X15" s="25" t="s">
        <v>50</v>
      </c>
      <c r="Y15" s="25" t="s">
        <v>34</v>
      </c>
      <c r="Z15" s="25" t="s">
        <v>51</v>
      </c>
      <c r="AA15" s="25" t="s">
        <v>35</v>
      </c>
      <c r="AB15" s="25" t="s">
        <v>41</v>
      </c>
      <c r="AC15" s="25" t="s">
        <v>40</v>
      </c>
      <c r="AD15" s="25" t="s">
        <v>42</v>
      </c>
      <c r="AE15" s="26" t="s">
        <v>80</v>
      </c>
    </row>
    <row r="16" spans="1:31" s="26" customFormat="1" ht="15.95" customHeight="1" x14ac:dyDescent="0.2">
      <c r="A16" s="27" t="str">
        <f>IF(Values_Entered,1,"")</f>
        <v/>
      </c>
      <c r="B16" s="28" t="str">
        <f>IF(Pay_Num&lt;&gt;"",Loan_Start,"")</f>
        <v/>
      </c>
      <c r="C16" s="29" t="str">
        <f>IF(Values_Entered,Loan_Amount,"")</f>
        <v/>
      </c>
      <c r="D16" s="29" t="str">
        <f>IF(Pay_Num&lt;&gt;"",Scheduled_Monthly_Payment,"")</f>
        <v/>
      </c>
      <c r="E16" s="29" t="str">
        <f>IF(Pay_Num&lt;&gt;"",Scheduled_Extra_Payments,"")</f>
        <v/>
      </c>
      <c r="F16" s="29" t="str">
        <f>IF(Pay_Num&lt;&gt;"",IF(Sched_Pay&gt;Beg_Bal,Beg_Bal+Int,Sched_Pay+Extra_Pay),"")</f>
        <v/>
      </c>
      <c r="G16" s="29" t="str">
        <f>IF(Pay_Num&lt;&gt;"",IF('Program 2'!Pay_Num&lt;=$J$2,0,Total_Pay-Int),"")</f>
        <v/>
      </c>
      <c r="H16" s="29" t="str">
        <f>IF(Pay_Num&lt;&gt;"",Beg_Bal*Interest_Rate/12,"")</f>
        <v/>
      </c>
      <c r="I16" s="29" t="str">
        <f t="shared" ref="I16:I79" si="0">IF(Pay_Num&lt;&gt;"",IF(Sched_Pay&lt;Beg_Bal,Beg_Bal-Princ,0),"")</f>
        <v/>
      </c>
      <c r="J16" s="30" t="e">
        <f>IF('Program 2'!Beg_Bal&gt;0,E16*($G$3/($G$3+$G$5)),0)</f>
        <v>#VALUE!</v>
      </c>
      <c r="K16" s="30" t="e">
        <f>IF('Program 2'!Beg_Bal&gt;0,E16*($G$5/($G$5+$G$3)),0)</f>
        <v>#VALUE!</v>
      </c>
      <c r="L16" s="30" t="e">
        <f>IF(C16&lt;0,C16*0,IF($M$5&lt;1,(($M$5/12)*'Program 2'!C16),$M$5))</f>
        <v>#VALUE!</v>
      </c>
      <c r="M16" s="26">
        <f>IF(I16&lt;0,0,$M$10)</f>
        <v>0</v>
      </c>
      <c r="N16" s="26" t="e">
        <f>M16*C16</f>
        <v>#VALUE!</v>
      </c>
      <c r="O16" s="38">
        <f>$M$10</f>
        <v>0</v>
      </c>
      <c r="P16" s="26" t="e">
        <f>C16*(1-O16)</f>
        <v>#VALUE!</v>
      </c>
      <c r="Q16" s="26" t="e">
        <f t="shared" ref="Q16:Q79" si="1">C16*O16</f>
        <v>#VALUE!</v>
      </c>
      <c r="R16" s="31" t="e">
        <f>J16*(1-O16)</f>
        <v>#VALUE!</v>
      </c>
      <c r="S16" s="31" t="e">
        <f>J16*O16</f>
        <v>#VALUE!</v>
      </c>
      <c r="T16" s="31" t="e">
        <f>K16*(1-O16)</f>
        <v>#VALUE!</v>
      </c>
      <c r="U16" s="31" t="e">
        <f>K16*O16</f>
        <v>#VALUE!</v>
      </c>
      <c r="V16" s="26" t="e">
        <f t="shared" ref="V16:V79" si="2">G16*(1-O16)</f>
        <v>#VALUE!</v>
      </c>
      <c r="W16" s="26" t="e">
        <f t="shared" ref="W16:W79" si="3">G16*O16</f>
        <v>#VALUE!</v>
      </c>
      <c r="X16" s="26" t="e">
        <f t="shared" ref="X16:X79" si="4">H16*(1-O16)</f>
        <v>#VALUE!</v>
      </c>
      <c r="Y16" s="26" t="e">
        <f t="shared" ref="Y16:Y79" si="5">H16*O16</f>
        <v>#VALUE!</v>
      </c>
      <c r="Z16" s="26" t="e">
        <f t="shared" ref="Z16:Z79" si="6">I16*(1-O16)</f>
        <v>#VALUE!</v>
      </c>
      <c r="AA16" s="26" t="e">
        <f t="shared" ref="AA16:AA79" si="7">I16*O16</f>
        <v>#VALUE!</v>
      </c>
      <c r="AB16" s="26" t="e">
        <f>IF(P16&gt;0,IF(SUM(N16)&gt;0,'Program 2'!Loan_Amount-SUM(N16),'Program 2'!Loan_Amount),0)</f>
        <v>#VALUE!</v>
      </c>
      <c r="AC16" s="37" t="e">
        <f>AB16*('Step 2 Program Parameters'!$C$3/12)</f>
        <v>#VALUE!</v>
      </c>
      <c r="AD16" s="39" t="e">
        <f>N16*('Step 2 Program Parameters'!C51-1)</f>
        <v>#VALUE!</v>
      </c>
    </row>
    <row r="17" spans="1:31" s="26" customFormat="1" ht="12.75" customHeight="1" x14ac:dyDescent="0.2">
      <c r="A17" s="27" t="str">
        <f>IF(Values_Entered,A16+1,"")</f>
        <v/>
      </c>
      <c r="B17" s="28" t="str">
        <f t="shared" ref="B17:B80" si="8">IF(Pay_Num&lt;&gt;"",DATE(YEAR(B16),MONTH(B16)+1,DAY(B16)),"")</f>
        <v/>
      </c>
      <c r="C17" s="29" t="str">
        <f>IF(Pay_Num&lt;&gt;"",I16,"")</f>
        <v/>
      </c>
      <c r="D17" s="29" t="str">
        <f>IF(Pay_Num&lt;&gt;"",Scheduled_Monthly_Payment,"")</f>
        <v/>
      </c>
      <c r="E17" s="29" t="str">
        <f>IF(Pay_Num&lt;&gt;"",Scheduled_Extra_Payments,"")</f>
        <v/>
      </c>
      <c r="F17" s="29" t="str">
        <f t="shared" ref="F17:F79" si="9">IF(Pay_Num&lt;&gt;"",IF(Sched_Pay&gt;Beg_Bal,Beg_Bal+Int,Sched_Pay+Extra_Pay),"")</f>
        <v/>
      </c>
      <c r="G17" s="29" t="str">
        <f>IF(Pay_Num&lt;&gt;"",IF('Program 2'!Pay_Num&lt;=$J$2,0,Total_Pay-Int),"")</f>
        <v/>
      </c>
      <c r="H17" s="29" t="str">
        <f>IF(Pay_Num&lt;&gt;"",Beg_Bal*Interest_Rate/12,"")</f>
        <v/>
      </c>
      <c r="I17" s="29" t="str">
        <f t="shared" si="0"/>
        <v/>
      </c>
      <c r="J17" s="30" t="e">
        <f>IF('Program 2'!Beg_Bal&gt;0,E17*($G$3/($G$3+$G$5)),0)</f>
        <v>#VALUE!</v>
      </c>
      <c r="K17" s="30" t="e">
        <f>IF('Program 2'!Beg_Bal&gt;0,E17*($G$5/($G$5+$G$3)),0)</f>
        <v>#VALUE!</v>
      </c>
      <c r="L17" s="30" t="e">
        <f>IF(C17&lt;0,C17*0,IF($M$5&lt;1,(($M$5/12)*'Program 2'!C17),$M$5))</f>
        <v>#VALUE!</v>
      </c>
      <c r="O17" s="38">
        <f t="shared" ref="O17:O80" si="10">$M$10</f>
        <v>0</v>
      </c>
      <c r="P17" s="26" t="e">
        <f t="shared" ref="P17:P80" si="11">C17*(1-O17)</f>
        <v>#VALUE!</v>
      </c>
      <c r="Q17" s="26" t="e">
        <f t="shared" si="1"/>
        <v>#VALUE!</v>
      </c>
      <c r="R17" s="31" t="e">
        <f t="shared" ref="R17:R80" si="12">J17*(1-O17)</f>
        <v>#VALUE!</v>
      </c>
      <c r="S17" s="31" t="e">
        <f t="shared" ref="S17:S80" si="13">J17*O17</f>
        <v>#VALUE!</v>
      </c>
      <c r="T17" s="31" t="e">
        <f t="shared" ref="T17:T80" si="14">K17*(1-O17)</f>
        <v>#VALUE!</v>
      </c>
      <c r="U17" s="31" t="e">
        <f t="shared" ref="U17:U80" si="15">K17*O17</f>
        <v>#VALUE!</v>
      </c>
      <c r="V17" s="26" t="e">
        <f t="shared" si="2"/>
        <v>#VALUE!</v>
      </c>
      <c r="W17" s="26" t="e">
        <f t="shared" si="3"/>
        <v>#VALUE!</v>
      </c>
      <c r="X17" s="26" t="e">
        <f t="shared" si="4"/>
        <v>#VALUE!</v>
      </c>
      <c r="Y17" s="26" t="e">
        <f t="shared" si="5"/>
        <v>#VALUE!</v>
      </c>
      <c r="Z17" s="26" t="e">
        <f t="shared" si="6"/>
        <v>#VALUE!</v>
      </c>
      <c r="AA17" s="26" t="e">
        <f t="shared" si="7"/>
        <v>#VALUE!</v>
      </c>
      <c r="AB17" s="26" t="e">
        <f>IF(P17&gt;0,IF(SUM($N$16:N17)&gt;0,'Program 2'!Loan_Amount-SUM($N$16:N17),'Program 2'!Loan_Amount),0)</f>
        <v>#VALUE!</v>
      </c>
      <c r="AC17" s="37" t="e">
        <f>AB17*('Step 2 Program Parameters'!$C$3/12)</f>
        <v>#VALUE!</v>
      </c>
    </row>
    <row r="18" spans="1:31" s="26" customFormat="1" ht="12.75" customHeight="1" x14ac:dyDescent="0.2">
      <c r="A18" s="27" t="str">
        <f>IF(Values_Entered,A17+1,"")</f>
        <v/>
      </c>
      <c r="B18" s="28" t="str">
        <f t="shared" si="8"/>
        <v/>
      </c>
      <c r="C18" s="29" t="str">
        <f t="shared" ref="C18:C81" si="16">IF(Pay_Num&lt;&gt;"",I17,"")</f>
        <v/>
      </c>
      <c r="D18" s="29" t="str">
        <f t="shared" ref="D18:D81" si="17">IF(Pay_Num&lt;&gt;"",Scheduled_Monthly_Payment,"")</f>
        <v/>
      </c>
      <c r="E18" s="29" t="str">
        <f t="shared" ref="E18:E80" si="18">IF(Pay_Num&lt;&gt;"",Scheduled_Extra_Payments,"")</f>
        <v/>
      </c>
      <c r="F18" s="29" t="str">
        <f t="shared" si="9"/>
        <v/>
      </c>
      <c r="G18" s="29" t="str">
        <f>IF(Pay_Num&lt;&gt;"",IF('Program 2'!Pay_Num&lt;=$J$2,0,Total_Pay-Int),"")</f>
        <v/>
      </c>
      <c r="H18" s="29" t="str">
        <f t="shared" ref="H18:H81" si="19">IF(Pay_Num&lt;&gt;"",Beg_Bal*Interest_Rate/12,"")</f>
        <v/>
      </c>
      <c r="I18" s="29" t="str">
        <f t="shared" si="0"/>
        <v/>
      </c>
      <c r="J18" s="30" t="e">
        <f>IF('Program 2'!Beg_Bal&gt;0,E18*($G$3/($G$3+$G$5)),0)</f>
        <v>#VALUE!</v>
      </c>
      <c r="K18" s="30" t="e">
        <f>IF('Program 2'!Beg_Bal&gt;0,E18*($G$5/($G$5+$G$3)),0)</f>
        <v>#VALUE!</v>
      </c>
      <c r="L18" s="30" t="e">
        <f>IF(C18&lt;0,C18*0,IF($M$5&lt;1,(($M$5/12)*'Program 2'!C18),$M$5))</f>
        <v>#VALUE!</v>
      </c>
      <c r="O18" s="38">
        <f t="shared" si="10"/>
        <v>0</v>
      </c>
      <c r="P18" s="26" t="e">
        <f t="shared" si="11"/>
        <v>#VALUE!</v>
      </c>
      <c r="Q18" s="26" t="e">
        <f t="shared" si="1"/>
        <v>#VALUE!</v>
      </c>
      <c r="R18" s="31" t="e">
        <f t="shared" si="12"/>
        <v>#VALUE!</v>
      </c>
      <c r="S18" s="31" t="e">
        <f t="shared" si="13"/>
        <v>#VALUE!</v>
      </c>
      <c r="T18" s="31" t="e">
        <f t="shared" si="14"/>
        <v>#VALUE!</v>
      </c>
      <c r="U18" s="31" t="e">
        <f t="shared" si="15"/>
        <v>#VALUE!</v>
      </c>
      <c r="V18" s="26" t="e">
        <f t="shared" si="2"/>
        <v>#VALUE!</v>
      </c>
      <c r="W18" s="26" t="e">
        <f t="shared" si="3"/>
        <v>#VALUE!</v>
      </c>
      <c r="X18" s="26" t="e">
        <f t="shared" si="4"/>
        <v>#VALUE!</v>
      </c>
      <c r="Y18" s="26" t="e">
        <f t="shared" si="5"/>
        <v>#VALUE!</v>
      </c>
      <c r="Z18" s="26" t="e">
        <f t="shared" si="6"/>
        <v>#VALUE!</v>
      </c>
      <c r="AA18" s="26" t="e">
        <f t="shared" si="7"/>
        <v>#VALUE!</v>
      </c>
      <c r="AB18" s="26" t="e">
        <f>IF(P18&gt;0,IF(SUM($N$16:N18)&gt;0,'Program 2'!Loan_Amount-SUM($N$16:N18),'Program 2'!Loan_Amount),0)</f>
        <v>#VALUE!</v>
      </c>
      <c r="AC18" s="37" t="e">
        <f>AB18*('Step 2 Program Parameters'!$C$3/12)</f>
        <v>#VALUE!</v>
      </c>
    </row>
    <row r="19" spans="1:31" s="26" customFormat="1" x14ac:dyDescent="0.2">
      <c r="A19" s="27" t="str">
        <f>IF(Values_Entered,A18+1,"")</f>
        <v/>
      </c>
      <c r="B19" s="28" t="str">
        <f t="shared" si="8"/>
        <v/>
      </c>
      <c r="C19" s="29" t="str">
        <f t="shared" si="16"/>
        <v/>
      </c>
      <c r="D19" s="29" t="str">
        <f t="shared" si="17"/>
        <v/>
      </c>
      <c r="E19" s="29" t="str">
        <f t="shared" si="18"/>
        <v/>
      </c>
      <c r="F19" s="29" t="str">
        <f t="shared" si="9"/>
        <v/>
      </c>
      <c r="G19" s="29" t="str">
        <f>IF(Pay_Num&lt;&gt;"",IF('Program 2'!Pay_Num&lt;=$J$2,0,Total_Pay-Int),"")</f>
        <v/>
      </c>
      <c r="H19" s="29" t="str">
        <f t="shared" si="19"/>
        <v/>
      </c>
      <c r="I19" s="29" t="str">
        <f t="shared" si="0"/>
        <v/>
      </c>
      <c r="J19" s="30" t="e">
        <f>IF('Program 2'!Beg_Bal&gt;0,E19*($G$3/($G$3+$G$5)),0)</f>
        <v>#VALUE!</v>
      </c>
      <c r="K19" s="30" t="e">
        <f>IF('Program 2'!Beg_Bal&gt;0,E19*($G$5/($G$5+$G$3)),0)</f>
        <v>#VALUE!</v>
      </c>
      <c r="L19" s="30" t="e">
        <f>IF(C19&lt;0,C19*0,IF($M$5&lt;1,(($M$5/12)*'Program 2'!C19),$M$5))</f>
        <v>#VALUE!</v>
      </c>
      <c r="O19" s="38">
        <f t="shared" si="10"/>
        <v>0</v>
      </c>
      <c r="P19" s="26" t="e">
        <f t="shared" si="11"/>
        <v>#VALUE!</v>
      </c>
      <c r="Q19" s="26" t="e">
        <f t="shared" si="1"/>
        <v>#VALUE!</v>
      </c>
      <c r="R19" s="31" t="e">
        <f t="shared" si="12"/>
        <v>#VALUE!</v>
      </c>
      <c r="S19" s="31" t="e">
        <f t="shared" si="13"/>
        <v>#VALUE!</v>
      </c>
      <c r="T19" s="31" t="e">
        <f t="shared" si="14"/>
        <v>#VALUE!</v>
      </c>
      <c r="U19" s="31" t="e">
        <f t="shared" si="15"/>
        <v>#VALUE!</v>
      </c>
      <c r="V19" s="26" t="e">
        <f t="shared" si="2"/>
        <v>#VALUE!</v>
      </c>
      <c r="W19" s="26" t="e">
        <f t="shared" si="3"/>
        <v>#VALUE!</v>
      </c>
      <c r="X19" s="26" t="e">
        <f t="shared" si="4"/>
        <v>#VALUE!</v>
      </c>
      <c r="Y19" s="26" t="e">
        <f t="shared" si="5"/>
        <v>#VALUE!</v>
      </c>
      <c r="Z19" s="26" t="e">
        <f t="shared" si="6"/>
        <v>#VALUE!</v>
      </c>
      <c r="AA19" s="26" t="e">
        <f t="shared" si="7"/>
        <v>#VALUE!</v>
      </c>
      <c r="AB19" s="26" t="e">
        <f>IF(P19&gt;0,IF(SUM($N$16:N19)&gt;0,'Program 2'!Loan_Amount-SUM($N$16:N19),'Program 2'!Loan_Amount),0)</f>
        <v>#VALUE!</v>
      </c>
      <c r="AC19" s="37" t="e">
        <f>AB19*('Step 2 Program Parameters'!$C$3/12)</f>
        <v>#VALUE!</v>
      </c>
    </row>
    <row r="20" spans="1:31" s="26" customFormat="1" x14ac:dyDescent="0.2">
      <c r="A20" s="27" t="str">
        <f>IF(Values_Entered,A19+1,"")</f>
        <v/>
      </c>
      <c r="B20" s="28" t="str">
        <f t="shared" si="8"/>
        <v/>
      </c>
      <c r="C20" s="29" t="str">
        <f t="shared" si="16"/>
        <v/>
      </c>
      <c r="D20" s="29" t="str">
        <f t="shared" si="17"/>
        <v/>
      </c>
      <c r="E20" s="29" t="str">
        <f t="shared" si="18"/>
        <v/>
      </c>
      <c r="F20" s="29" t="str">
        <f t="shared" si="9"/>
        <v/>
      </c>
      <c r="G20" s="29" t="str">
        <f>IF(Pay_Num&lt;&gt;"",IF('Program 2'!Pay_Num&lt;=$J$2,0,Total_Pay-Int),"")</f>
        <v/>
      </c>
      <c r="H20" s="29" t="str">
        <f t="shared" si="19"/>
        <v/>
      </c>
      <c r="I20" s="29" t="str">
        <f t="shared" si="0"/>
        <v/>
      </c>
      <c r="J20" s="30" t="e">
        <f>IF('Program 2'!Beg_Bal&gt;0,E20*($G$3/($G$3+$G$5)),0)</f>
        <v>#VALUE!</v>
      </c>
      <c r="K20" s="30" t="e">
        <f>IF('Program 2'!Beg_Bal&gt;0,E20*($G$5/($G$5+$G$3)),0)</f>
        <v>#VALUE!</v>
      </c>
      <c r="L20" s="30" t="e">
        <f>IF(C20&lt;0,C20*0,IF($M$5&lt;1,(($M$5/12)*'Program 2'!C20),$M$5))</f>
        <v>#VALUE!</v>
      </c>
      <c r="O20" s="38">
        <f t="shared" si="10"/>
        <v>0</v>
      </c>
      <c r="P20" s="26" t="e">
        <f t="shared" si="11"/>
        <v>#VALUE!</v>
      </c>
      <c r="Q20" s="26" t="e">
        <f t="shared" si="1"/>
        <v>#VALUE!</v>
      </c>
      <c r="R20" s="31" t="e">
        <f t="shared" si="12"/>
        <v>#VALUE!</v>
      </c>
      <c r="S20" s="31" t="e">
        <f t="shared" si="13"/>
        <v>#VALUE!</v>
      </c>
      <c r="T20" s="31" t="e">
        <f t="shared" si="14"/>
        <v>#VALUE!</v>
      </c>
      <c r="U20" s="31" t="e">
        <f t="shared" si="15"/>
        <v>#VALUE!</v>
      </c>
      <c r="V20" s="26" t="e">
        <f t="shared" si="2"/>
        <v>#VALUE!</v>
      </c>
      <c r="W20" s="26" t="e">
        <f t="shared" si="3"/>
        <v>#VALUE!</v>
      </c>
      <c r="X20" s="26" t="e">
        <f t="shared" si="4"/>
        <v>#VALUE!</v>
      </c>
      <c r="Y20" s="26" t="e">
        <f t="shared" si="5"/>
        <v>#VALUE!</v>
      </c>
      <c r="Z20" s="26" t="e">
        <f t="shared" si="6"/>
        <v>#VALUE!</v>
      </c>
      <c r="AA20" s="26" t="e">
        <f t="shared" si="7"/>
        <v>#VALUE!</v>
      </c>
      <c r="AB20" s="26" t="e">
        <f>IF(P20&gt;0,IF(SUM($N$16:N20)&gt;0,'Program 2'!Loan_Amount-SUM($N$16:N20),'Program 2'!Loan_Amount),0)</f>
        <v>#VALUE!</v>
      </c>
      <c r="AC20" s="37" t="e">
        <f>AB20*('Step 2 Program Parameters'!$C$3/12)</f>
        <v>#VALUE!</v>
      </c>
    </row>
    <row r="21" spans="1:31" x14ac:dyDescent="0.2">
      <c r="A21" s="27" t="str">
        <f>IF(Values_Entered,A20+1,"")</f>
        <v/>
      </c>
      <c r="B21" s="28" t="str">
        <f t="shared" si="8"/>
        <v/>
      </c>
      <c r="C21" s="29" t="str">
        <f>IF(Pay_Num&lt;&gt;"",I20,"")</f>
        <v/>
      </c>
      <c r="D21" s="29" t="str">
        <f t="shared" si="17"/>
        <v/>
      </c>
      <c r="E21" s="29" t="str">
        <f t="shared" si="18"/>
        <v/>
      </c>
      <c r="F21" s="29" t="str">
        <f t="shared" si="9"/>
        <v/>
      </c>
      <c r="G21" s="29" t="str">
        <f>IF(Pay_Num&lt;&gt;"",IF('Program 2'!Pay_Num&lt;=$J$2,0,Total_Pay-Int),"")</f>
        <v/>
      </c>
      <c r="H21" s="29" t="str">
        <f t="shared" si="19"/>
        <v/>
      </c>
      <c r="I21" s="29" t="str">
        <f t="shared" si="0"/>
        <v/>
      </c>
      <c r="J21" s="30" t="e">
        <f>IF('Program 2'!Beg_Bal&gt;0,E21*($G$3/($G$3+$G$5)),0)</f>
        <v>#VALUE!</v>
      </c>
      <c r="K21" s="30" t="e">
        <f>IF('Program 2'!Beg_Bal&gt;0,E21*($G$5/($G$5+$G$3)),0)</f>
        <v>#VALUE!</v>
      </c>
      <c r="L21" s="30" t="e">
        <f>IF(C21&lt;0,C21*0,IF($M$5&lt;1,(($M$5/12)*'Program 2'!C21),$M$5))</f>
        <v>#VALUE!</v>
      </c>
      <c r="M21" s="26"/>
      <c r="N21" s="26"/>
      <c r="O21" s="38">
        <f t="shared" si="10"/>
        <v>0</v>
      </c>
      <c r="P21" s="26" t="e">
        <f t="shared" si="11"/>
        <v>#VALUE!</v>
      </c>
      <c r="Q21" s="26" t="e">
        <f t="shared" si="1"/>
        <v>#VALUE!</v>
      </c>
      <c r="R21" s="31" t="e">
        <f t="shared" si="12"/>
        <v>#VALUE!</v>
      </c>
      <c r="S21" s="31" t="e">
        <f t="shared" si="13"/>
        <v>#VALUE!</v>
      </c>
      <c r="T21" s="31" t="e">
        <f t="shared" si="14"/>
        <v>#VALUE!</v>
      </c>
      <c r="U21" s="31" t="e">
        <f t="shared" si="15"/>
        <v>#VALUE!</v>
      </c>
      <c r="V21" s="26" t="e">
        <f t="shared" si="2"/>
        <v>#VALUE!</v>
      </c>
      <c r="W21" s="26" t="e">
        <f t="shared" si="3"/>
        <v>#VALUE!</v>
      </c>
      <c r="X21" s="26" t="e">
        <f t="shared" si="4"/>
        <v>#VALUE!</v>
      </c>
      <c r="Y21" s="26" t="e">
        <f t="shared" si="5"/>
        <v>#VALUE!</v>
      </c>
      <c r="Z21" s="26" t="e">
        <f t="shared" si="6"/>
        <v>#VALUE!</v>
      </c>
      <c r="AA21" s="26" t="e">
        <f t="shared" si="7"/>
        <v>#VALUE!</v>
      </c>
      <c r="AB21" s="26" t="e">
        <f>IF(P21&gt;0,IF(SUM($N$16:N21)&gt;0,'Program 2'!Loan_Amount-SUM($N$16:N21),'Program 2'!Loan_Amount),0)</f>
        <v>#VALUE!</v>
      </c>
      <c r="AC21" s="37" t="e">
        <f>AB21*('Step 2 Program Parameters'!$C$3/12)</f>
        <v>#VALUE!</v>
      </c>
      <c r="AD21" s="26"/>
    </row>
    <row r="22" spans="1:31" x14ac:dyDescent="0.2">
      <c r="A22" s="27" t="str">
        <f>IF(Values_Entered,A21+1,"")</f>
        <v/>
      </c>
      <c r="B22" s="28" t="str">
        <f t="shared" si="8"/>
        <v/>
      </c>
      <c r="C22" s="29" t="str">
        <f t="shared" si="16"/>
        <v/>
      </c>
      <c r="D22" s="29" t="str">
        <f t="shared" si="17"/>
        <v/>
      </c>
      <c r="E22" s="29" t="str">
        <f t="shared" si="18"/>
        <v/>
      </c>
      <c r="F22" s="29" t="str">
        <f t="shared" si="9"/>
        <v/>
      </c>
      <c r="G22" s="29" t="str">
        <f>IF(Pay_Num&lt;&gt;"",IF('Program 2'!Pay_Num&lt;=$J$2,0,Total_Pay-Int),"")</f>
        <v/>
      </c>
      <c r="H22" s="29" t="str">
        <f t="shared" si="19"/>
        <v/>
      </c>
      <c r="I22" s="29" t="str">
        <f t="shared" si="0"/>
        <v/>
      </c>
      <c r="J22" s="30" t="e">
        <f>IF('Program 2'!Beg_Bal&gt;0,E22*($G$3/($G$3+$G$5)),0)</f>
        <v>#VALUE!</v>
      </c>
      <c r="K22" s="30" t="e">
        <f>IF('Program 2'!Beg_Bal&gt;0,E22*($G$5/($G$5+$G$3)),0)</f>
        <v>#VALUE!</v>
      </c>
      <c r="L22" s="30" t="e">
        <f>IF(C22&lt;0,C22*0,IF($M$5&lt;1,(($M$5/12)*'Program 2'!C22),$M$5))</f>
        <v>#VALUE!</v>
      </c>
      <c r="M22" s="26"/>
      <c r="N22" s="26"/>
      <c r="O22" s="38">
        <f t="shared" si="10"/>
        <v>0</v>
      </c>
      <c r="P22" s="26" t="e">
        <f t="shared" si="11"/>
        <v>#VALUE!</v>
      </c>
      <c r="Q22" s="26" t="e">
        <f t="shared" si="1"/>
        <v>#VALUE!</v>
      </c>
      <c r="R22" s="31" t="e">
        <f t="shared" si="12"/>
        <v>#VALUE!</v>
      </c>
      <c r="S22" s="31" t="e">
        <f t="shared" si="13"/>
        <v>#VALUE!</v>
      </c>
      <c r="T22" s="31" t="e">
        <f t="shared" si="14"/>
        <v>#VALUE!</v>
      </c>
      <c r="U22" s="31" t="e">
        <f t="shared" si="15"/>
        <v>#VALUE!</v>
      </c>
      <c r="V22" s="26" t="e">
        <f t="shared" si="2"/>
        <v>#VALUE!</v>
      </c>
      <c r="W22" s="26" t="e">
        <f t="shared" si="3"/>
        <v>#VALUE!</v>
      </c>
      <c r="X22" s="26" t="e">
        <f t="shared" si="4"/>
        <v>#VALUE!</v>
      </c>
      <c r="Y22" s="26" t="e">
        <f t="shared" si="5"/>
        <v>#VALUE!</v>
      </c>
      <c r="Z22" s="26" t="e">
        <f t="shared" si="6"/>
        <v>#VALUE!</v>
      </c>
      <c r="AA22" s="26" t="e">
        <f t="shared" si="7"/>
        <v>#VALUE!</v>
      </c>
      <c r="AB22" s="26" t="e">
        <f>IF(P22&gt;0,IF(SUM($N$16:N22)&gt;0,'Program 2'!Loan_Amount-SUM($N$16:N22),'Program 2'!Loan_Amount),0)</f>
        <v>#VALUE!</v>
      </c>
      <c r="AC22" s="37" t="e">
        <f>AB22*('Step 2 Program Parameters'!$C$3/12)</f>
        <v>#VALUE!</v>
      </c>
      <c r="AD22" s="26"/>
    </row>
    <row r="23" spans="1:31" x14ac:dyDescent="0.2">
      <c r="A23" s="27" t="str">
        <f>IF(Values_Entered,A22+1,"")</f>
        <v/>
      </c>
      <c r="B23" s="28" t="str">
        <f t="shared" si="8"/>
        <v/>
      </c>
      <c r="C23" s="29" t="str">
        <f>IF(Pay_Num&lt;&gt;"",I22,"")</f>
        <v/>
      </c>
      <c r="D23" s="29" t="str">
        <f t="shared" si="17"/>
        <v/>
      </c>
      <c r="E23" s="29" t="str">
        <f t="shared" si="18"/>
        <v/>
      </c>
      <c r="F23" s="29" t="str">
        <f t="shared" si="9"/>
        <v/>
      </c>
      <c r="G23" s="29" t="str">
        <f>IF(Pay_Num&lt;&gt;"",IF('Program 2'!Pay_Num&lt;=$J$2,0,Total_Pay-Int),"")</f>
        <v/>
      </c>
      <c r="H23" s="29" t="str">
        <f t="shared" si="19"/>
        <v/>
      </c>
      <c r="I23" s="29" t="str">
        <f t="shared" si="0"/>
        <v/>
      </c>
      <c r="J23" s="30" t="e">
        <f>IF('Program 2'!Beg_Bal&gt;0,E23*($G$3/($G$3+$G$5)),0)</f>
        <v>#VALUE!</v>
      </c>
      <c r="K23" s="30" t="e">
        <f>IF('Program 2'!Beg_Bal&gt;0,E23*($G$5/($G$5+$G$3)),0)</f>
        <v>#VALUE!</v>
      </c>
      <c r="L23" s="30" t="e">
        <f>IF(C23&lt;0,C23*0,IF($M$5&lt;1,(($M$5/12)*'Program 2'!C23),$M$5))</f>
        <v>#VALUE!</v>
      </c>
      <c r="M23" s="26"/>
      <c r="N23" s="26"/>
      <c r="O23" s="38">
        <f t="shared" si="10"/>
        <v>0</v>
      </c>
      <c r="P23" s="26" t="e">
        <f t="shared" si="11"/>
        <v>#VALUE!</v>
      </c>
      <c r="Q23" s="26" t="e">
        <f t="shared" si="1"/>
        <v>#VALUE!</v>
      </c>
      <c r="R23" s="31" t="e">
        <f t="shared" si="12"/>
        <v>#VALUE!</v>
      </c>
      <c r="S23" s="31" t="e">
        <f t="shared" si="13"/>
        <v>#VALUE!</v>
      </c>
      <c r="T23" s="31" t="e">
        <f t="shared" si="14"/>
        <v>#VALUE!</v>
      </c>
      <c r="U23" s="31" t="e">
        <f t="shared" si="15"/>
        <v>#VALUE!</v>
      </c>
      <c r="V23" s="26" t="e">
        <f t="shared" si="2"/>
        <v>#VALUE!</v>
      </c>
      <c r="W23" s="26" t="e">
        <f t="shared" si="3"/>
        <v>#VALUE!</v>
      </c>
      <c r="X23" s="26" t="e">
        <f t="shared" si="4"/>
        <v>#VALUE!</v>
      </c>
      <c r="Y23" s="26" t="e">
        <f t="shared" si="5"/>
        <v>#VALUE!</v>
      </c>
      <c r="Z23" s="26" t="e">
        <f t="shared" si="6"/>
        <v>#VALUE!</v>
      </c>
      <c r="AA23" s="26" t="e">
        <f t="shared" si="7"/>
        <v>#VALUE!</v>
      </c>
      <c r="AB23" s="26" t="e">
        <f>IF(P23&gt;0,IF(SUM($N$16:N23)&gt;0,'Program 2'!Loan_Amount-SUM($N$16:N23),'Program 2'!Loan_Amount),0)</f>
        <v>#VALUE!</v>
      </c>
      <c r="AC23" s="37" t="e">
        <f>AB23*('Step 2 Program Parameters'!$C$3/12)</f>
        <v>#VALUE!</v>
      </c>
      <c r="AD23" s="26"/>
    </row>
    <row r="24" spans="1:31" ht="16.5" customHeight="1" x14ac:dyDescent="0.2">
      <c r="A24" s="27" t="str">
        <f>IF(Values_Entered,A23+1,"")</f>
        <v/>
      </c>
      <c r="B24" s="28" t="str">
        <f t="shared" si="8"/>
        <v/>
      </c>
      <c r="C24" s="29" t="str">
        <f t="shared" si="16"/>
        <v/>
      </c>
      <c r="D24" s="29" t="str">
        <f t="shared" si="17"/>
        <v/>
      </c>
      <c r="E24" s="29" t="str">
        <f t="shared" si="18"/>
        <v/>
      </c>
      <c r="F24" s="29" t="str">
        <f t="shared" si="9"/>
        <v/>
      </c>
      <c r="G24" s="29" t="str">
        <f>IF(Pay_Num&lt;&gt;"",IF('Program 2'!Pay_Num&lt;=$J$2,0,Total_Pay-Int),"")</f>
        <v/>
      </c>
      <c r="H24" s="29" t="str">
        <f t="shared" si="19"/>
        <v/>
      </c>
      <c r="I24" s="29" t="str">
        <f t="shared" si="0"/>
        <v/>
      </c>
      <c r="J24" s="30" t="e">
        <f>IF('Program 2'!Beg_Bal&gt;0,E24*($G$3/($G$3+$G$5)),0)</f>
        <v>#VALUE!</v>
      </c>
      <c r="K24" s="30" t="e">
        <f>IF('Program 2'!Beg_Bal&gt;0,E24*($G$5/($G$5+$G$3)),0)</f>
        <v>#VALUE!</v>
      </c>
      <c r="L24" s="30" t="e">
        <f>IF(C24&lt;0,C24*0,IF($M$5&lt;1,(($M$5/12)*'Program 2'!C24),$M$5))</f>
        <v>#VALUE!</v>
      </c>
      <c r="M24" s="26"/>
      <c r="N24" s="26"/>
      <c r="O24" s="38">
        <f t="shared" si="10"/>
        <v>0</v>
      </c>
      <c r="P24" s="26" t="e">
        <f t="shared" si="11"/>
        <v>#VALUE!</v>
      </c>
      <c r="Q24" s="26" t="e">
        <f t="shared" si="1"/>
        <v>#VALUE!</v>
      </c>
      <c r="R24" s="31" t="e">
        <f t="shared" si="12"/>
        <v>#VALUE!</v>
      </c>
      <c r="S24" s="31" t="e">
        <f t="shared" si="13"/>
        <v>#VALUE!</v>
      </c>
      <c r="T24" s="31" t="e">
        <f t="shared" si="14"/>
        <v>#VALUE!</v>
      </c>
      <c r="U24" s="31" t="e">
        <f t="shared" si="15"/>
        <v>#VALUE!</v>
      </c>
      <c r="V24" s="26" t="e">
        <f t="shared" si="2"/>
        <v>#VALUE!</v>
      </c>
      <c r="W24" s="26" t="e">
        <f t="shared" si="3"/>
        <v>#VALUE!</v>
      </c>
      <c r="X24" s="26" t="e">
        <f t="shared" si="4"/>
        <v>#VALUE!</v>
      </c>
      <c r="Y24" s="26" t="e">
        <f t="shared" si="5"/>
        <v>#VALUE!</v>
      </c>
      <c r="Z24" s="26" t="e">
        <f t="shared" si="6"/>
        <v>#VALUE!</v>
      </c>
      <c r="AA24" s="26" t="e">
        <f t="shared" si="7"/>
        <v>#VALUE!</v>
      </c>
      <c r="AB24" s="26" t="e">
        <f>IF(P24&gt;0,IF(SUM($N$16:N24)&gt;0,'Program 2'!Loan_Amount-SUM($N$16:N24),'Program 2'!Loan_Amount),0)</f>
        <v>#VALUE!</v>
      </c>
      <c r="AC24" s="37" t="e">
        <f>AB24*('Step 2 Program Parameters'!$C$3/12)</f>
        <v>#VALUE!</v>
      </c>
      <c r="AD24" s="26"/>
    </row>
    <row r="25" spans="1:31" x14ac:dyDescent="0.2">
      <c r="A25" s="27" t="str">
        <f>IF(Values_Entered,A24+1,"")</f>
        <v/>
      </c>
      <c r="B25" s="28" t="str">
        <f t="shared" si="8"/>
        <v/>
      </c>
      <c r="C25" s="29" t="str">
        <f t="shared" si="16"/>
        <v/>
      </c>
      <c r="D25" s="29" t="str">
        <f t="shared" si="17"/>
        <v/>
      </c>
      <c r="E25" s="29" t="str">
        <f t="shared" si="18"/>
        <v/>
      </c>
      <c r="F25" s="29" t="str">
        <f t="shared" si="9"/>
        <v/>
      </c>
      <c r="G25" s="29" t="str">
        <f>IF(Pay_Num&lt;&gt;"",IF('Program 2'!Pay_Num&lt;=$J$2,0,Total_Pay-Int),"")</f>
        <v/>
      </c>
      <c r="H25" s="29" t="str">
        <f t="shared" si="19"/>
        <v/>
      </c>
      <c r="I25" s="29" t="str">
        <f t="shared" si="0"/>
        <v/>
      </c>
      <c r="J25" s="30" t="e">
        <f>IF('Program 2'!Beg_Bal&gt;0,E25*($G$3/($G$3+$G$5)),0)</f>
        <v>#VALUE!</v>
      </c>
      <c r="K25" s="30" t="e">
        <f>IF('Program 2'!Beg_Bal&gt;0,E25*($G$5/($G$5+$G$3)),0)</f>
        <v>#VALUE!</v>
      </c>
      <c r="L25" s="30" t="e">
        <f>IF(C25&lt;0,C25*0,IF($M$5&lt;1,(($M$5/12)*'Program 2'!C25),$M$5))</f>
        <v>#VALUE!</v>
      </c>
      <c r="M25" s="26"/>
      <c r="N25" s="26"/>
      <c r="O25" s="38">
        <f t="shared" si="10"/>
        <v>0</v>
      </c>
      <c r="P25" s="26" t="e">
        <f t="shared" si="11"/>
        <v>#VALUE!</v>
      </c>
      <c r="Q25" s="26" t="e">
        <f t="shared" si="1"/>
        <v>#VALUE!</v>
      </c>
      <c r="R25" s="31" t="e">
        <f t="shared" si="12"/>
        <v>#VALUE!</v>
      </c>
      <c r="S25" s="31" t="e">
        <f t="shared" si="13"/>
        <v>#VALUE!</v>
      </c>
      <c r="T25" s="31" t="e">
        <f t="shared" si="14"/>
        <v>#VALUE!</v>
      </c>
      <c r="U25" s="31" t="e">
        <f t="shared" si="15"/>
        <v>#VALUE!</v>
      </c>
      <c r="V25" s="26" t="e">
        <f t="shared" si="2"/>
        <v>#VALUE!</v>
      </c>
      <c r="W25" s="26" t="e">
        <f t="shared" si="3"/>
        <v>#VALUE!</v>
      </c>
      <c r="X25" s="26" t="e">
        <f t="shared" si="4"/>
        <v>#VALUE!</v>
      </c>
      <c r="Y25" s="26" t="e">
        <f t="shared" si="5"/>
        <v>#VALUE!</v>
      </c>
      <c r="Z25" s="26" t="e">
        <f t="shared" si="6"/>
        <v>#VALUE!</v>
      </c>
      <c r="AA25" s="26" t="e">
        <f t="shared" si="7"/>
        <v>#VALUE!</v>
      </c>
      <c r="AB25" s="26" t="e">
        <f>IF(P25&gt;0,IF(SUM($N$16:N25)&gt;0,'Program 2'!Loan_Amount-SUM($N$16:N25),'Program 2'!Loan_Amount),0)</f>
        <v>#VALUE!</v>
      </c>
      <c r="AC25" s="37" t="e">
        <f>AB25*('Step 2 Program Parameters'!$C$3/12)</f>
        <v>#VALUE!</v>
      </c>
      <c r="AD25" s="26"/>
    </row>
    <row r="26" spans="1:31" x14ac:dyDescent="0.2">
      <c r="A26" s="27" t="str">
        <f>IF(Values_Entered,A25+1,"")</f>
        <v/>
      </c>
      <c r="B26" s="28" t="str">
        <f t="shared" si="8"/>
        <v/>
      </c>
      <c r="C26" s="29" t="str">
        <f t="shared" si="16"/>
        <v/>
      </c>
      <c r="D26" s="29" t="str">
        <f t="shared" si="17"/>
        <v/>
      </c>
      <c r="E26" s="29" t="str">
        <f t="shared" si="18"/>
        <v/>
      </c>
      <c r="F26" s="29" t="str">
        <f t="shared" si="9"/>
        <v/>
      </c>
      <c r="G26" s="29" t="str">
        <f>IF(Pay_Num&lt;&gt;"",IF('Program 2'!Pay_Num&lt;=$J$2,0,Total_Pay-Int),"")</f>
        <v/>
      </c>
      <c r="H26" s="29" t="str">
        <f t="shared" si="19"/>
        <v/>
      </c>
      <c r="I26" s="29" t="str">
        <f t="shared" si="0"/>
        <v/>
      </c>
      <c r="J26" s="30" t="e">
        <f>IF('Program 2'!Beg_Bal&gt;0,E26*($G$3/($G$3+$G$5)),0)</f>
        <v>#VALUE!</v>
      </c>
      <c r="K26" s="30" t="e">
        <f>IF('Program 2'!Beg_Bal&gt;0,E26*($G$5/($G$5+$G$3)),0)</f>
        <v>#VALUE!</v>
      </c>
      <c r="L26" s="30" t="e">
        <f>IF(C26&lt;0,C26*0,IF($M$5&lt;1,(($M$5/12)*'Program 2'!C26),$M$5))</f>
        <v>#VALUE!</v>
      </c>
      <c r="M26" s="26"/>
      <c r="N26" s="26"/>
      <c r="O26" s="38">
        <f t="shared" si="10"/>
        <v>0</v>
      </c>
      <c r="P26" s="26" t="e">
        <f t="shared" si="11"/>
        <v>#VALUE!</v>
      </c>
      <c r="Q26" s="26" t="e">
        <f t="shared" si="1"/>
        <v>#VALUE!</v>
      </c>
      <c r="R26" s="31" t="e">
        <f t="shared" si="12"/>
        <v>#VALUE!</v>
      </c>
      <c r="S26" s="31" t="e">
        <f t="shared" si="13"/>
        <v>#VALUE!</v>
      </c>
      <c r="T26" s="31" t="e">
        <f t="shared" si="14"/>
        <v>#VALUE!</v>
      </c>
      <c r="U26" s="31" t="e">
        <f t="shared" si="15"/>
        <v>#VALUE!</v>
      </c>
      <c r="V26" s="26" t="e">
        <f t="shared" si="2"/>
        <v>#VALUE!</v>
      </c>
      <c r="W26" s="26" t="e">
        <f t="shared" si="3"/>
        <v>#VALUE!</v>
      </c>
      <c r="X26" s="26" t="e">
        <f t="shared" si="4"/>
        <v>#VALUE!</v>
      </c>
      <c r="Y26" s="26" t="e">
        <f t="shared" si="5"/>
        <v>#VALUE!</v>
      </c>
      <c r="Z26" s="26" t="e">
        <f t="shared" si="6"/>
        <v>#VALUE!</v>
      </c>
      <c r="AA26" s="26" t="e">
        <f t="shared" si="7"/>
        <v>#VALUE!</v>
      </c>
      <c r="AB26" s="26" t="e">
        <f>IF(P26&gt;0,IF(SUM($N$16:N26)&gt;0,'Program 2'!Loan_Amount-SUM($N$16:N26),'Program 2'!Loan_Amount),0)</f>
        <v>#VALUE!</v>
      </c>
      <c r="AC26" s="37" t="e">
        <f>AB26*('Step 2 Program Parameters'!$C$3/12)</f>
        <v>#VALUE!</v>
      </c>
      <c r="AD26" s="26"/>
    </row>
    <row r="27" spans="1:31" x14ac:dyDescent="0.2">
      <c r="A27" s="27" t="str">
        <f>IF(Values_Entered,A26+1,"")</f>
        <v/>
      </c>
      <c r="B27" s="28" t="str">
        <f t="shared" si="8"/>
        <v/>
      </c>
      <c r="C27" s="29" t="str">
        <f>IF(Pay_Num&lt;&gt;"",I26,"")</f>
        <v/>
      </c>
      <c r="D27" s="29" t="str">
        <f t="shared" si="17"/>
        <v/>
      </c>
      <c r="E27" s="29" t="str">
        <f t="shared" si="18"/>
        <v/>
      </c>
      <c r="F27" s="29" t="str">
        <f t="shared" si="9"/>
        <v/>
      </c>
      <c r="G27" s="29" t="str">
        <f>IF(Pay_Num&lt;&gt;"",IF('Program 2'!Pay_Num&lt;=$J$2,0,Total_Pay-Int),"")</f>
        <v/>
      </c>
      <c r="H27" s="29" t="str">
        <f t="shared" si="19"/>
        <v/>
      </c>
      <c r="I27" s="29" t="str">
        <f t="shared" si="0"/>
        <v/>
      </c>
      <c r="J27" s="30" t="e">
        <f>IF('Program 2'!Beg_Bal&gt;0,E27*($G$3/($G$3+$G$5)),0)</f>
        <v>#VALUE!</v>
      </c>
      <c r="K27" s="30" t="e">
        <f>IF('Program 2'!Beg_Bal&gt;0,E27*($G$5/($G$5+$G$3)),0)</f>
        <v>#VALUE!</v>
      </c>
      <c r="L27" s="30" t="e">
        <f>IF(C27&lt;0,C27*0,IF($M$5&lt;1,(($M$5/12)*'Program 2'!C27),$M$5))</f>
        <v>#VALUE!</v>
      </c>
      <c r="M27" s="26"/>
      <c r="N27" s="26"/>
      <c r="O27" s="38">
        <f t="shared" si="10"/>
        <v>0</v>
      </c>
      <c r="P27" s="26" t="e">
        <f t="shared" si="11"/>
        <v>#VALUE!</v>
      </c>
      <c r="Q27" s="26" t="e">
        <f t="shared" si="1"/>
        <v>#VALUE!</v>
      </c>
      <c r="R27" s="31" t="e">
        <f t="shared" si="12"/>
        <v>#VALUE!</v>
      </c>
      <c r="S27" s="31" t="e">
        <f t="shared" si="13"/>
        <v>#VALUE!</v>
      </c>
      <c r="T27" s="31" t="e">
        <f t="shared" si="14"/>
        <v>#VALUE!</v>
      </c>
      <c r="U27" s="31" t="e">
        <f t="shared" si="15"/>
        <v>#VALUE!</v>
      </c>
      <c r="V27" s="26" t="e">
        <f t="shared" si="2"/>
        <v>#VALUE!</v>
      </c>
      <c r="W27" s="26" t="e">
        <f t="shared" si="3"/>
        <v>#VALUE!</v>
      </c>
      <c r="X27" s="26" t="e">
        <f t="shared" si="4"/>
        <v>#VALUE!</v>
      </c>
      <c r="Y27" s="26" t="e">
        <f t="shared" si="5"/>
        <v>#VALUE!</v>
      </c>
      <c r="Z27" s="26" t="e">
        <f t="shared" si="6"/>
        <v>#VALUE!</v>
      </c>
      <c r="AA27" s="26" t="e">
        <f t="shared" si="7"/>
        <v>#VALUE!</v>
      </c>
      <c r="AB27" s="26" t="e">
        <f>IF(P27&gt;0,IF(SUM($N$16:N27)&gt;0,'Program 2'!Loan_Amount-SUM($N$16:N27),'Program 2'!Loan_Amount),0)</f>
        <v>#VALUE!</v>
      </c>
      <c r="AC27" s="37" t="e">
        <f>AB27*('Step 2 Program Parameters'!$C$3/12)</f>
        <v>#VALUE!</v>
      </c>
      <c r="AD27" s="26"/>
      <c r="AE27" s="1" t="e">
        <f>'Step 2 Program Parameters'!$C$35*'Program 2'!Z27</f>
        <v>#VALUE!</v>
      </c>
    </row>
    <row r="28" spans="1:31" x14ac:dyDescent="0.2">
      <c r="A28" s="27" t="str">
        <f>IF(Values_Entered,A27+1,"")</f>
        <v/>
      </c>
      <c r="B28" s="28" t="str">
        <f t="shared" si="8"/>
        <v/>
      </c>
      <c r="C28" s="29" t="str">
        <f t="shared" si="16"/>
        <v/>
      </c>
      <c r="D28" s="29" t="str">
        <f t="shared" si="17"/>
        <v/>
      </c>
      <c r="E28" s="29" t="str">
        <f t="shared" si="18"/>
        <v/>
      </c>
      <c r="F28" s="29" t="str">
        <f t="shared" si="9"/>
        <v/>
      </c>
      <c r="G28" s="29" t="str">
        <f>IF(Pay_Num&lt;&gt;"",IF('Program 2'!Pay_Num&lt;=$J$2,0,Total_Pay-Int),"")</f>
        <v/>
      </c>
      <c r="H28" s="29" t="str">
        <f t="shared" si="19"/>
        <v/>
      </c>
      <c r="I28" s="29" t="str">
        <f t="shared" si="0"/>
        <v/>
      </c>
      <c r="J28" s="30" t="e">
        <f>IF('Program 2'!Beg_Bal&gt;0,E28*($G$3/($G$3+$G$5)),0)</f>
        <v>#VALUE!</v>
      </c>
      <c r="K28" s="30" t="e">
        <f>IF('Program 2'!Beg_Bal&gt;0,E28*($G$5/($G$5+$G$3)),0)</f>
        <v>#VALUE!</v>
      </c>
      <c r="L28" s="30" t="e">
        <f>IF(C28&lt;0,C28*0,IF($M$5&lt;1,(($M$5/12)*'Program 2'!C28),$M$5))</f>
        <v>#VALUE!</v>
      </c>
      <c r="M28" s="26"/>
      <c r="N28" s="26"/>
      <c r="O28" s="38">
        <f t="shared" si="10"/>
        <v>0</v>
      </c>
      <c r="P28" s="26" t="e">
        <f t="shared" si="11"/>
        <v>#VALUE!</v>
      </c>
      <c r="Q28" s="26" t="e">
        <f t="shared" si="1"/>
        <v>#VALUE!</v>
      </c>
      <c r="R28" s="31" t="e">
        <f t="shared" si="12"/>
        <v>#VALUE!</v>
      </c>
      <c r="S28" s="31" t="e">
        <f t="shared" si="13"/>
        <v>#VALUE!</v>
      </c>
      <c r="T28" s="31" t="e">
        <f t="shared" si="14"/>
        <v>#VALUE!</v>
      </c>
      <c r="U28" s="31" t="e">
        <f t="shared" si="15"/>
        <v>#VALUE!</v>
      </c>
      <c r="V28" s="26" t="e">
        <f t="shared" si="2"/>
        <v>#VALUE!</v>
      </c>
      <c r="W28" s="26" t="e">
        <f t="shared" si="3"/>
        <v>#VALUE!</v>
      </c>
      <c r="X28" s="26" t="e">
        <f t="shared" si="4"/>
        <v>#VALUE!</v>
      </c>
      <c r="Y28" s="26" t="e">
        <f t="shared" si="5"/>
        <v>#VALUE!</v>
      </c>
      <c r="Z28" s="26" t="e">
        <f t="shared" si="6"/>
        <v>#VALUE!</v>
      </c>
      <c r="AA28" s="26" t="e">
        <f t="shared" si="7"/>
        <v>#VALUE!</v>
      </c>
      <c r="AB28" s="26" t="e">
        <f>IF(P28&gt;0,IF(SUM($N$16:N28)&gt;0,'Program 2'!Loan_Amount-SUM($N$16:N28),'Program 2'!Loan_Amount),0)</f>
        <v>#VALUE!</v>
      </c>
      <c r="AC28" s="37" t="e">
        <f>AB28*('Step 2 Program Parameters'!$C$3/12)</f>
        <v>#VALUE!</v>
      </c>
      <c r="AD28" s="26"/>
      <c r="AE28" s="26"/>
    </row>
    <row r="29" spans="1:31" x14ac:dyDescent="0.2">
      <c r="A29" s="27" t="str">
        <f>IF(Values_Entered,A28+1,"")</f>
        <v/>
      </c>
      <c r="B29" s="28" t="str">
        <f t="shared" si="8"/>
        <v/>
      </c>
      <c r="C29" s="29" t="str">
        <f t="shared" si="16"/>
        <v/>
      </c>
      <c r="D29" s="29" t="str">
        <f t="shared" si="17"/>
        <v/>
      </c>
      <c r="E29" s="29" t="str">
        <f t="shared" si="18"/>
        <v/>
      </c>
      <c r="F29" s="29" t="str">
        <f t="shared" si="9"/>
        <v/>
      </c>
      <c r="G29" s="29" t="str">
        <f>IF(Pay_Num&lt;&gt;"",IF('Program 2'!Pay_Num&lt;=$J$2,0,Total_Pay-Int),"")</f>
        <v/>
      </c>
      <c r="H29" s="29" t="str">
        <f t="shared" si="19"/>
        <v/>
      </c>
      <c r="I29" s="29" t="str">
        <f t="shared" si="0"/>
        <v/>
      </c>
      <c r="J29" s="30" t="e">
        <f>IF('Program 2'!Beg_Bal&gt;0,E29*($G$3/($G$3+$G$5)),0)</f>
        <v>#VALUE!</v>
      </c>
      <c r="K29" s="30" t="e">
        <f>IF('Program 2'!Beg_Bal&gt;0,E29*($G$5/($G$5+$G$3)),0)</f>
        <v>#VALUE!</v>
      </c>
      <c r="L29" s="30" t="e">
        <f>IF(C29&lt;0,C29*0,IF($M$5&lt;1,(($M$5/12)*'Program 2'!C29),$M$5))</f>
        <v>#VALUE!</v>
      </c>
      <c r="M29" s="26"/>
      <c r="N29" s="26"/>
      <c r="O29" s="38">
        <f t="shared" si="10"/>
        <v>0</v>
      </c>
      <c r="P29" s="26" t="e">
        <f t="shared" si="11"/>
        <v>#VALUE!</v>
      </c>
      <c r="Q29" s="26" t="e">
        <f t="shared" si="1"/>
        <v>#VALUE!</v>
      </c>
      <c r="R29" s="31" t="e">
        <f t="shared" si="12"/>
        <v>#VALUE!</v>
      </c>
      <c r="S29" s="31" t="e">
        <f t="shared" si="13"/>
        <v>#VALUE!</v>
      </c>
      <c r="T29" s="31" t="e">
        <f t="shared" si="14"/>
        <v>#VALUE!</v>
      </c>
      <c r="U29" s="31" t="e">
        <f t="shared" si="15"/>
        <v>#VALUE!</v>
      </c>
      <c r="V29" s="26" t="e">
        <f t="shared" si="2"/>
        <v>#VALUE!</v>
      </c>
      <c r="W29" s="26" t="e">
        <f t="shared" si="3"/>
        <v>#VALUE!</v>
      </c>
      <c r="X29" s="26" t="e">
        <f t="shared" si="4"/>
        <v>#VALUE!</v>
      </c>
      <c r="Y29" s="26" t="e">
        <f t="shared" si="5"/>
        <v>#VALUE!</v>
      </c>
      <c r="Z29" s="26" t="e">
        <f t="shared" si="6"/>
        <v>#VALUE!</v>
      </c>
      <c r="AA29" s="26" t="e">
        <f t="shared" si="7"/>
        <v>#VALUE!</v>
      </c>
      <c r="AB29" s="26" t="e">
        <f>IF(P29&gt;0,IF(SUM($N$16:N29)&gt;0,'Program 2'!Loan_Amount-SUM($N$16:N29),'Program 2'!Loan_Amount),0)</f>
        <v>#VALUE!</v>
      </c>
      <c r="AC29" s="37" t="e">
        <f>AB29*('Step 2 Program Parameters'!$C$3/12)</f>
        <v>#VALUE!</v>
      </c>
      <c r="AD29" s="26"/>
      <c r="AE29" s="26"/>
    </row>
    <row r="30" spans="1:31" x14ac:dyDescent="0.2">
      <c r="A30" s="27" t="str">
        <f>IF(Values_Entered,A29+1,"")</f>
        <v/>
      </c>
      <c r="B30" s="28" t="str">
        <f t="shared" si="8"/>
        <v/>
      </c>
      <c r="C30" s="29" t="str">
        <f t="shared" si="16"/>
        <v/>
      </c>
      <c r="D30" s="29" t="str">
        <f t="shared" si="17"/>
        <v/>
      </c>
      <c r="E30" s="29" t="str">
        <f t="shared" si="18"/>
        <v/>
      </c>
      <c r="F30" s="29" t="str">
        <f t="shared" si="9"/>
        <v/>
      </c>
      <c r="G30" s="29" t="str">
        <f>IF(Pay_Num&lt;&gt;"",IF('Program 2'!Pay_Num&lt;=$J$2,0,Total_Pay-Int),"")</f>
        <v/>
      </c>
      <c r="H30" s="29" t="str">
        <f t="shared" si="19"/>
        <v/>
      </c>
      <c r="I30" s="29" t="str">
        <f t="shared" si="0"/>
        <v/>
      </c>
      <c r="J30" s="30" t="e">
        <f>IF('Program 2'!Beg_Bal&gt;0,E30*($G$3/($G$3+$G$5)),0)</f>
        <v>#VALUE!</v>
      </c>
      <c r="K30" s="30" t="e">
        <f>IF('Program 2'!Beg_Bal&gt;0,E30*($G$5/($G$5+$G$3)),0)</f>
        <v>#VALUE!</v>
      </c>
      <c r="L30" s="30" t="e">
        <f>IF(C30&lt;0,C30*0,IF($M$5&lt;1,(($M$5/12)*'Program 2'!C30),$M$5))</f>
        <v>#VALUE!</v>
      </c>
      <c r="M30" s="26"/>
      <c r="N30" s="26"/>
      <c r="O30" s="38">
        <f t="shared" si="10"/>
        <v>0</v>
      </c>
      <c r="P30" s="26" t="e">
        <f t="shared" si="11"/>
        <v>#VALUE!</v>
      </c>
      <c r="Q30" s="26" t="e">
        <f t="shared" si="1"/>
        <v>#VALUE!</v>
      </c>
      <c r="R30" s="31" t="e">
        <f t="shared" si="12"/>
        <v>#VALUE!</v>
      </c>
      <c r="S30" s="31" t="e">
        <f t="shared" si="13"/>
        <v>#VALUE!</v>
      </c>
      <c r="T30" s="31" t="e">
        <f t="shared" si="14"/>
        <v>#VALUE!</v>
      </c>
      <c r="U30" s="31" t="e">
        <f t="shared" si="15"/>
        <v>#VALUE!</v>
      </c>
      <c r="V30" s="26" t="e">
        <f t="shared" si="2"/>
        <v>#VALUE!</v>
      </c>
      <c r="W30" s="26" t="e">
        <f t="shared" si="3"/>
        <v>#VALUE!</v>
      </c>
      <c r="X30" s="26" t="e">
        <f t="shared" si="4"/>
        <v>#VALUE!</v>
      </c>
      <c r="Y30" s="26" t="e">
        <f t="shared" si="5"/>
        <v>#VALUE!</v>
      </c>
      <c r="Z30" s="26" t="e">
        <f t="shared" si="6"/>
        <v>#VALUE!</v>
      </c>
      <c r="AA30" s="26" t="e">
        <f t="shared" si="7"/>
        <v>#VALUE!</v>
      </c>
      <c r="AB30" s="26" t="e">
        <f>IF(P30&gt;0,IF(SUM($N$16:N30)&gt;0,'Program 2'!Loan_Amount-SUM($N$16:N30),'Program 2'!Loan_Amount),0)</f>
        <v>#VALUE!</v>
      </c>
      <c r="AC30" s="37" t="e">
        <f>AB30*('Step 2 Program Parameters'!$C$3/12)</f>
        <v>#VALUE!</v>
      </c>
      <c r="AD30" s="26"/>
      <c r="AE30" s="26"/>
    </row>
    <row r="31" spans="1:31" x14ac:dyDescent="0.2">
      <c r="A31" s="27" t="str">
        <f>IF(Values_Entered,A30+1,"")</f>
        <v/>
      </c>
      <c r="B31" s="28" t="str">
        <f t="shared" si="8"/>
        <v/>
      </c>
      <c r="C31" s="29" t="str">
        <f t="shared" si="16"/>
        <v/>
      </c>
      <c r="D31" s="29" t="str">
        <f t="shared" si="17"/>
        <v/>
      </c>
      <c r="E31" s="29" t="str">
        <f t="shared" si="18"/>
        <v/>
      </c>
      <c r="F31" s="29" t="str">
        <f t="shared" si="9"/>
        <v/>
      </c>
      <c r="G31" s="29" t="str">
        <f>IF(Pay_Num&lt;&gt;"",IF('Program 2'!Pay_Num&lt;=$J$2,0,Total_Pay-Int),"")</f>
        <v/>
      </c>
      <c r="H31" s="29" t="str">
        <f t="shared" si="19"/>
        <v/>
      </c>
      <c r="I31" s="29" t="str">
        <f t="shared" si="0"/>
        <v/>
      </c>
      <c r="J31" s="30" t="e">
        <f>IF('Program 2'!Beg_Bal&gt;0,E31*($G$3/($G$3+$G$5)),0)</f>
        <v>#VALUE!</v>
      </c>
      <c r="K31" s="30" t="e">
        <f>IF('Program 2'!Beg_Bal&gt;0,E31*($G$5/($G$5+$G$3)),0)</f>
        <v>#VALUE!</v>
      </c>
      <c r="L31" s="30" t="e">
        <f>IF(C31&lt;0,C31*0,IF($M$5&lt;1,(($M$5/12)*'Program 2'!C31),$M$5))</f>
        <v>#VALUE!</v>
      </c>
      <c r="M31" s="26"/>
      <c r="N31" s="26"/>
      <c r="O31" s="38">
        <f t="shared" si="10"/>
        <v>0</v>
      </c>
      <c r="P31" s="26" t="e">
        <f t="shared" si="11"/>
        <v>#VALUE!</v>
      </c>
      <c r="Q31" s="26" t="e">
        <f t="shared" si="1"/>
        <v>#VALUE!</v>
      </c>
      <c r="R31" s="31" t="e">
        <f t="shared" si="12"/>
        <v>#VALUE!</v>
      </c>
      <c r="S31" s="31" t="e">
        <f t="shared" si="13"/>
        <v>#VALUE!</v>
      </c>
      <c r="T31" s="31" t="e">
        <f t="shared" si="14"/>
        <v>#VALUE!</v>
      </c>
      <c r="U31" s="31" t="e">
        <f t="shared" si="15"/>
        <v>#VALUE!</v>
      </c>
      <c r="V31" s="26" t="e">
        <f t="shared" si="2"/>
        <v>#VALUE!</v>
      </c>
      <c r="W31" s="26" t="e">
        <f t="shared" si="3"/>
        <v>#VALUE!</v>
      </c>
      <c r="X31" s="26" t="e">
        <f t="shared" si="4"/>
        <v>#VALUE!</v>
      </c>
      <c r="Y31" s="26" t="e">
        <f t="shared" si="5"/>
        <v>#VALUE!</v>
      </c>
      <c r="Z31" s="26" t="e">
        <f t="shared" si="6"/>
        <v>#VALUE!</v>
      </c>
      <c r="AA31" s="26" t="e">
        <f t="shared" si="7"/>
        <v>#VALUE!</v>
      </c>
      <c r="AB31" s="26" t="e">
        <f>IF(P31&gt;0,IF(SUM($N$16:N31)&gt;0,'Program 2'!Loan_Amount-SUM($N$16:N31),'Program 2'!Loan_Amount),0)</f>
        <v>#VALUE!</v>
      </c>
      <c r="AC31" s="37" t="e">
        <f>AB31*('Step 2 Program Parameters'!$C$3/12)</f>
        <v>#VALUE!</v>
      </c>
      <c r="AD31" s="26"/>
      <c r="AE31" s="26"/>
    </row>
    <row r="32" spans="1:31" x14ac:dyDescent="0.2">
      <c r="A32" s="27" t="str">
        <f>IF(Values_Entered,A31+1,"")</f>
        <v/>
      </c>
      <c r="B32" s="28" t="str">
        <f t="shared" si="8"/>
        <v/>
      </c>
      <c r="C32" s="29" t="str">
        <f t="shared" si="16"/>
        <v/>
      </c>
      <c r="D32" s="29" t="str">
        <f t="shared" si="17"/>
        <v/>
      </c>
      <c r="E32" s="29" t="str">
        <f t="shared" si="18"/>
        <v/>
      </c>
      <c r="F32" s="29" t="str">
        <f t="shared" si="9"/>
        <v/>
      </c>
      <c r="G32" s="29" t="str">
        <f>IF(Pay_Num&lt;&gt;"",IF('Program 2'!Pay_Num&lt;=$J$2,0,Total_Pay-Int),"")</f>
        <v/>
      </c>
      <c r="H32" s="29" t="str">
        <f t="shared" si="19"/>
        <v/>
      </c>
      <c r="I32" s="29" t="str">
        <f t="shared" si="0"/>
        <v/>
      </c>
      <c r="J32" s="30" t="e">
        <f>IF('Program 2'!Beg_Bal&gt;0,E32*($G$3/($G$3+$G$5)),0)</f>
        <v>#VALUE!</v>
      </c>
      <c r="K32" s="30" t="e">
        <f>IF('Program 2'!Beg_Bal&gt;0,E32*($G$5/($G$5+$G$3)),0)</f>
        <v>#VALUE!</v>
      </c>
      <c r="L32" s="30" t="e">
        <f>IF(C32&lt;0,C32*0,IF($M$5&lt;1,(($M$5/12)*'Program 2'!C32),$M$5))</f>
        <v>#VALUE!</v>
      </c>
      <c r="M32" s="26"/>
      <c r="N32" s="26"/>
      <c r="O32" s="38">
        <f t="shared" si="10"/>
        <v>0</v>
      </c>
      <c r="P32" s="26" t="e">
        <f t="shared" si="11"/>
        <v>#VALUE!</v>
      </c>
      <c r="Q32" s="26" t="e">
        <f t="shared" si="1"/>
        <v>#VALUE!</v>
      </c>
      <c r="R32" s="31" t="e">
        <f t="shared" si="12"/>
        <v>#VALUE!</v>
      </c>
      <c r="S32" s="31" t="e">
        <f t="shared" si="13"/>
        <v>#VALUE!</v>
      </c>
      <c r="T32" s="31" t="e">
        <f t="shared" si="14"/>
        <v>#VALUE!</v>
      </c>
      <c r="U32" s="31" t="e">
        <f t="shared" si="15"/>
        <v>#VALUE!</v>
      </c>
      <c r="V32" s="26" t="e">
        <f t="shared" si="2"/>
        <v>#VALUE!</v>
      </c>
      <c r="W32" s="26" t="e">
        <f t="shared" si="3"/>
        <v>#VALUE!</v>
      </c>
      <c r="X32" s="26" t="e">
        <f t="shared" si="4"/>
        <v>#VALUE!</v>
      </c>
      <c r="Y32" s="26" t="e">
        <f t="shared" si="5"/>
        <v>#VALUE!</v>
      </c>
      <c r="Z32" s="26" t="e">
        <f t="shared" si="6"/>
        <v>#VALUE!</v>
      </c>
      <c r="AA32" s="26" t="e">
        <f t="shared" si="7"/>
        <v>#VALUE!</v>
      </c>
      <c r="AB32" s="26" t="e">
        <f>IF(P32&gt;0,IF(SUM($N$16:N32)&gt;0,'Program 2'!Loan_Amount-SUM($N$16:N32),'Program 2'!Loan_Amount),0)</f>
        <v>#VALUE!</v>
      </c>
      <c r="AC32" s="37" t="e">
        <f>AB32*('Step 2 Program Parameters'!$C$3/12)</f>
        <v>#VALUE!</v>
      </c>
      <c r="AD32" s="26"/>
      <c r="AE32" s="26"/>
    </row>
    <row r="33" spans="1:31" x14ac:dyDescent="0.2">
      <c r="A33" s="27" t="str">
        <f>IF(Values_Entered,A32+1,"")</f>
        <v/>
      </c>
      <c r="B33" s="28" t="str">
        <f t="shared" si="8"/>
        <v/>
      </c>
      <c r="C33" s="29" t="str">
        <f t="shared" si="16"/>
        <v/>
      </c>
      <c r="D33" s="29" t="str">
        <f t="shared" si="17"/>
        <v/>
      </c>
      <c r="E33" s="29" t="str">
        <f t="shared" si="18"/>
        <v/>
      </c>
      <c r="F33" s="29" t="str">
        <f t="shared" si="9"/>
        <v/>
      </c>
      <c r="G33" s="29" t="str">
        <f>IF(Pay_Num&lt;&gt;"",IF('Program 2'!Pay_Num&lt;=$J$2,0,Total_Pay-Int),"")</f>
        <v/>
      </c>
      <c r="H33" s="29" t="str">
        <f t="shared" si="19"/>
        <v/>
      </c>
      <c r="I33" s="29" t="str">
        <f t="shared" si="0"/>
        <v/>
      </c>
      <c r="J33" s="30" t="e">
        <f>IF('Program 2'!Beg_Bal&gt;0,E33*($G$3/($G$3+$G$5)),0)</f>
        <v>#VALUE!</v>
      </c>
      <c r="K33" s="30" t="e">
        <f>IF('Program 2'!Beg_Bal&gt;0,E33*($G$5/($G$5+$G$3)),0)</f>
        <v>#VALUE!</v>
      </c>
      <c r="L33" s="30" t="e">
        <f>IF(C33&lt;0,C33*0,IF($M$5&lt;1,(($M$5/12)*'Program 2'!C33),$M$5))</f>
        <v>#VALUE!</v>
      </c>
      <c r="M33" s="26"/>
      <c r="N33" s="26"/>
      <c r="O33" s="38">
        <f t="shared" si="10"/>
        <v>0</v>
      </c>
      <c r="P33" s="26" t="e">
        <f t="shared" si="11"/>
        <v>#VALUE!</v>
      </c>
      <c r="Q33" s="26" t="e">
        <f t="shared" si="1"/>
        <v>#VALUE!</v>
      </c>
      <c r="R33" s="31" t="e">
        <f t="shared" si="12"/>
        <v>#VALUE!</v>
      </c>
      <c r="S33" s="31" t="e">
        <f t="shared" si="13"/>
        <v>#VALUE!</v>
      </c>
      <c r="T33" s="31" t="e">
        <f t="shared" si="14"/>
        <v>#VALUE!</v>
      </c>
      <c r="U33" s="31" t="e">
        <f t="shared" si="15"/>
        <v>#VALUE!</v>
      </c>
      <c r="V33" s="26" t="e">
        <f t="shared" si="2"/>
        <v>#VALUE!</v>
      </c>
      <c r="W33" s="26" t="e">
        <f t="shared" si="3"/>
        <v>#VALUE!</v>
      </c>
      <c r="X33" s="26" t="e">
        <f t="shared" si="4"/>
        <v>#VALUE!</v>
      </c>
      <c r="Y33" s="26" t="e">
        <f t="shared" si="5"/>
        <v>#VALUE!</v>
      </c>
      <c r="Z33" s="26" t="e">
        <f t="shared" si="6"/>
        <v>#VALUE!</v>
      </c>
      <c r="AA33" s="26" t="e">
        <f t="shared" si="7"/>
        <v>#VALUE!</v>
      </c>
      <c r="AB33" s="26" t="e">
        <f>IF(P33&gt;0,IF(SUM($N$16:N33)&gt;0,'Program 2'!Loan_Amount-SUM($N$16:N33),'Program 2'!Loan_Amount),0)</f>
        <v>#VALUE!</v>
      </c>
      <c r="AC33" s="37" t="e">
        <f>AB33*('Step 2 Program Parameters'!$C$3/12)</f>
        <v>#VALUE!</v>
      </c>
      <c r="AD33" s="26"/>
    </row>
    <row r="34" spans="1:31" x14ac:dyDescent="0.2">
      <c r="A34" s="27" t="str">
        <f>IF(Values_Entered,A33+1,"")</f>
        <v/>
      </c>
      <c r="B34" s="28" t="str">
        <f t="shared" si="8"/>
        <v/>
      </c>
      <c r="C34" s="29" t="str">
        <f t="shared" si="16"/>
        <v/>
      </c>
      <c r="D34" s="29" t="str">
        <f t="shared" si="17"/>
        <v/>
      </c>
      <c r="E34" s="29" t="str">
        <f t="shared" si="18"/>
        <v/>
      </c>
      <c r="F34" s="29" t="str">
        <f t="shared" si="9"/>
        <v/>
      </c>
      <c r="G34" s="29" t="str">
        <f>IF(Pay_Num&lt;&gt;"",IF('Program 2'!Pay_Num&lt;=$J$2,0,Total_Pay-Int),"")</f>
        <v/>
      </c>
      <c r="H34" s="29" t="str">
        <f t="shared" si="19"/>
        <v/>
      </c>
      <c r="I34" s="29" t="str">
        <f t="shared" si="0"/>
        <v/>
      </c>
      <c r="J34" s="30" t="e">
        <f>IF('Program 2'!Beg_Bal&gt;0,E34*($G$3/($G$3+$G$5)),0)</f>
        <v>#VALUE!</v>
      </c>
      <c r="K34" s="30" t="e">
        <f>IF('Program 2'!Beg_Bal&gt;0,E34*($G$5/($G$5+$G$3)),0)</f>
        <v>#VALUE!</v>
      </c>
      <c r="L34" s="30" t="e">
        <f>IF(C34&lt;0,C34*0,IF($M$5&lt;1,(($M$5/12)*'Program 2'!C34),$M$5))</f>
        <v>#VALUE!</v>
      </c>
      <c r="M34" s="26"/>
      <c r="N34" s="26"/>
      <c r="O34" s="38">
        <f t="shared" si="10"/>
        <v>0</v>
      </c>
      <c r="P34" s="26" t="e">
        <f t="shared" si="11"/>
        <v>#VALUE!</v>
      </c>
      <c r="Q34" s="26" t="e">
        <f t="shared" si="1"/>
        <v>#VALUE!</v>
      </c>
      <c r="R34" s="31" t="e">
        <f t="shared" si="12"/>
        <v>#VALUE!</v>
      </c>
      <c r="S34" s="31" t="e">
        <f t="shared" si="13"/>
        <v>#VALUE!</v>
      </c>
      <c r="T34" s="31" t="e">
        <f t="shared" si="14"/>
        <v>#VALUE!</v>
      </c>
      <c r="U34" s="31" t="e">
        <f t="shared" si="15"/>
        <v>#VALUE!</v>
      </c>
      <c r="V34" s="26" t="e">
        <f t="shared" si="2"/>
        <v>#VALUE!</v>
      </c>
      <c r="W34" s="26" t="e">
        <f t="shared" si="3"/>
        <v>#VALUE!</v>
      </c>
      <c r="X34" s="26" t="e">
        <f t="shared" si="4"/>
        <v>#VALUE!</v>
      </c>
      <c r="Y34" s="26" t="e">
        <f t="shared" si="5"/>
        <v>#VALUE!</v>
      </c>
      <c r="Z34" s="26" t="e">
        <f t="shared" si="6"/>
        <v>#VALUE!</v>
      </c>
      <c r="AA34" s="26" t="e">
        <f t="shared" si="7"/>
        <v>#VALUE!</v>
      </c>
      <c r="AB34" s="26" t="e">
        <f>IF(P34&gt;0,IF(SUM($N$16:N34)&gt;0,'Program 2'!Loan_Amount-SUM($N$16:N34),'Program 2'!Loan_Amount),0)</f>
        <v>#VALUE!</v>
      </c>
      <c r="AC34" s="37" t="e">
        <f>AB34*('Step 2 Program Parameters'!$C$3/12)</f>
        <v>#VALUE!</v>
      </c>
      <c r="AD34" s="26"/>
    </row>
    <row r="35" spans="1:31" x14ac:dyDescent="0.2">
      <c r="A35" s="27" t="str">
        <f>IF(Values_Entered,A34+1,"")</f>
        <v/>
      </c>
      <c r="B35" s="28" t="str">
        <f t="shared" si="8"/>
        <v/>
      </c>
      <c r="C35" s="29" t="str">
        <f t="shared" si="16"/>
        <v/>
      </c>
      <c r="D35" s="29" t="str">
        <f t="shared" si="17"/>
        <v/>
      </c>
      <c r="E35" s="29" t="str">
        <f t="shared" si="18"/>
        <v/>
      </c>
      <c r="F35" s="29" t="str">
        <f t="shared" si="9"/>
        <v/>
      </c>
      <c r="G35" s="29" t="str">
        <f>IF(Pay_Num&lt;&gt;"",IF('Program 2'!Pay_Num&lt;=$J$2,0,Total_Pay-Int),"")</f>
        <v/>
      </c>
      <c r="H35" s="29" t="str">
        <f t="shared" si="19"/>
        <v/>
      </c>
      <c r="I35" s="29" t="str">
        <f t="shared" si="0"/>
        <v/>
      </c>
      <c r="J35" s="30" t="e">
        <f>IF('Program 2'!Beg_Bal&gt;0,E35*($G$3/($G$3+$G$5)),0)</f>
        <v>#VALUE!</v>
      </c>
      <c r="K35" s="30" t="e">
        <f>IF('Program 2'!Beg_Bal&gt;0,E35*($G$5/($G$5+$G$3)),0)</f>
        <v>#VALUE!</v>
      </c>
      <c r="L35" s="30" t="e">
        <f>IF(C35&lt;0,C35*0,IF($M$5&lt;1,(($M$5/12)*'Program 2'!C35),$M$5))</f>
        <v>#VALUE!</v>
      </c>
      <c r="M35" s="26"/>
      <c r="N35" s="26"/>
      <c r="O35" s="38">
        <f t="shared" si="10"/>
        <v>0</v>
      </c>
      <c r="P35" s="26" t="e">
        <f t="shared" si="11"/>
        <v>#VALUE!</v>
      </c>
      <c r="Q35" s="26" t="e">
        <f t="shared" si="1"/>
        <v>#VALUE!</v>
      </c>
      <c r="R35" s="31" t="e">
        <f t="shared" si="12"/>
        <v>#VALUE!</v>
      </c>
      <c r="S35" s="31" t="e">
        <f t="shared" si="13"/>
        <v>#VALUE!</v>
      </c>
      <c r="T35" s="31" t="e">
        <f t="shared" si="14"/>
        <v>#VALUE!</v>
      </c>
      <c r="U35" s="31" t="e">
        <f t="shared" si="15"/>
        <v>#VALUE!</v>
      </c>
      <c r="V35" s="26" t="e">
        <f t="shared" si="2"/>
        <v>#VALUE!</v>
      </c>
      <c r="W35" s="26" t="e">
        <f t="shared" si="3"/>
        <v>#VALUE!</v>
      </c>
      <c r="X35" s="26" t="e">
        <f t="shared" si="4"/>
        <v>#VALUE!</v>
      </c>
      <c r="Y35" s="26" t="e">
        <f t="shared" si="5"/>
        <v>#VALUE!</v>
      </c>
      <c r="Z35" s="26" t="e">
        <f t="shared" si="6"/>
        <v>#VALUE!</v>
      </c>
      <c r="AA35" s="26" t="e">
        <f t="shared" si="7"/>
        <v>#VALUE!</v>
      </c>
      <c r="AB35" s="26" t="e">
        <f>IF(P35&gt;0,IF(SUM($N$16:N35)&gt;0,'Program 2'!Loan_Amount-SUM($N$16:N35),'Program 2'!Loan_Amount),0)</f>
        <v>#VALUE!</v>
      </c>
      <c r="AC35" s="37" t="e">
        <f>AB35*('Step 2 Program Parameters'!$C$3/12)</f>
        <v>#VALUE!</v>
      </c>
      <c r="AD35" s="26"/>
    </row>
    <row r="36" spans="1:31" x14ac:dyDescent="0.2">
      <c r="A36" s="27" t="str">
        <f>IF(Values_Entered,A35+1,"")</f>
        <v/>
      </c>
      <c r="B36" s="28" t="str">
        <f t="shared" si="8"/>
        <v/>
      </c>
      <c r="C36" s="29" t="str">
        <f t="shared" si="16"/>
        <v/>
      </c>
      <c r="D36" s="29" t="str">
        <f t="shared" si="17"/>
        <v/>
      </c>
      <c r="E36" s="29" t="str">
        <f t="shared" si="18"/>
        <v/>
      </c>
      <c r="F36" s="29" t="str">
        <f t="shared" si="9"/>
        <v/>
      </c>
      <c r="G36" s="29" t="str">
        <f>IF(Pay_Num&lt;&gt;"",IF('Program 2'!Pay_Num&lt;=$J$2,0,Total_Pay-Int),"")</f>
        <v/>
      </c>
      <c r="H36" s="29" t="str">
        <f t="shared" si="19"/>
        <v/>
      </c>
      <c r="I36" s="29" t="str">
        <f t="shared" si="0"/>
        <v/>
      </c>
      <c r="J36" s="30" t="e">
        <f>IF('Program 2'!Beg_Bal&gt;0,E36*($G$3/($G$3+$G$5)),0)</f>
        <v>#VALUE!</v>
      </c>
      <c r="K36" s="30" t="e">
        <f>IF('Program 2'!Beg_Bal&gt;0,E36*($G$5/($G$5+$G$3)),0)</f>
        <v>#VALUE!</v>
      </c>
      <c r="L36" s="30" t="e">
        <f>IF(C36&lt;0,C36*0,IF($M$5&lt;1,(($M$5/12)*'Program 2'!C36),$M$5))</f>
        <v>#VALUE!</v>
      </c>
      <c r="M36" s="26"/>
      <c r="N36" s="26"/>
      <c r="O36" s="38">
        <f t="shared" si="10"/>
        <v>0</v>
      </c>
      <c r="P36" s="26" t="e">
        <f t="shared" si="11"/>
        <v>#VALUE!</v>
      </c>
      <c r="Q36" s="26" t="e">
        <f t="shared" si="1"/>
        <v>#VALUE!</v>
      </c>
      <c r="R36" s="31" t="e">
        <f t="shared" si="12"/>
        <v>#VALUE!</v>
      </c>
      <c r="S36" s="31" t="e">
        <f t="shared" si="13"/>
        <v>#VALUE!</v>
      </c>
      <c r="T36" s="31" t="e">
        <f t="shared" si="14"/>
        <v>#VALUE!</v>
      </c>
      <c r="U36" s="31" t="e">
        <f t="shared" si="15"/>
        <v>#VALUE!</v>
      </c>
      <c r="V36" s="26" t="e">
        <f t="shared" si="2"/>
        <v>#VALUE!</v>
      </c>
      <c r="W36" s="26" t="e">
        <f t="shared" si="3"/>
        <v>#VALUE!</v>
      </c>
      <c r="X36" s="26" t="e">
        <f t="shared" si="4"/>
        <v>#VALUE!</v>
      </c>
      <c r="Y36" s="26" t="e">
        <f t="shared" si="5"/>
        <v>#VALUE!</v>
      </c>
      <c r="Z36" s="26" t="e">
        <f t="shared" si="6"/>
        <v>#VALUE!</v>
      </c>
      <c r="AA36" s="26" t="e">
        <f t="shared" si="7"/>
        <v>#VALUE!</v>
      </c>
      <c r="AB36" s="26" t="e">
        <f>IF(P36&gt;0,IF(SUM($N$16:N36)&gt;0,'Program 2'!Loan_Amount-SUM($N$16:N36),'Program 2'!Loan_Amount),0)</f>
        <v>#VALUE!</v>
      </c>
      <c r="AC36" s="37" t="e">
        <f>AB36*('Step 2 Program Parameters'!$C$3/12)</f>
        <v>#VALUE!</v>
      </c>
      <c r="AD36" s="26"/>
    </row>
    <row r="37" spans="1:31" x14ac:dyDescent="0.2">
      <c r="A37" s="27" t="str">
        <f>IF(Values_Entered,A36+1,"")</f>
        <v/>
      </c>
      <c r="B37" s="28" t="str">
        <f t="shared" si="8"/>
        <v/>
      </c>
      <c r="C37" s="29" t="str">
        <f t="shared" si="16"/>
        <v/>
      </c>
      <c r="D37" s="29" t="str">
        <f t="shared" si="17"/>
        <v/>
      </c>
      <c r="E37" s="29" t="str">
        <f t="shared" si="18"/>
        <v/>
      </c>
      <c r="F37" s="29" t="str">
        <f t="shared" si="9"/>
        <v/>
      </c>
      <c r="G37" s="29" t="str">
        <f>IF(Pay_Num&lt;&gt;"",IF('Program 2'!Pay_Num&lt;=$J$2,0,Total_Pay-Int),"")</f>
        <v/>
      </c>
      <c r="H37" s="29" t="str">
        <f t="shared" si="19"/>
        <v/>
      </c>
      <c r="I37" s="29" t="str">
        <f t="shared" si="0"/>
        <v/>
      </c>
      <c r="J37" s="30" t="e">
        <f>IF('Program 2'!Beg_Bal&gt;0,E37*($G$3/($G$3+$G$5)),0)</f>
        <v>#VALUE!</v>
      </c>
      <c r="K37" s="30" t="e">
        <f>IF('Program 2'!Beg_Bal&gt;0,E37*($G$5/($G$5+$G$3)),0)</f>
        <v>#VALUE!</v>
      </c>
      <c r="L37" s="30" t="e">
        <f>IF(C37&lt;0,C37*0,IF($M$5&lt;1,(($M$5/12)*'Program 2'!C37),$M$5))</f>
        <v>#VALUE!</v>
      </c>
      <c r="M37" s="26"/>
      <c r="N37" s="26"/>
      <c r="O37" s="38">
        <f t="shared" si="10"/>
        <v>0</v>
      </c>
      <c r="P37" s="26" t="e">
        <f t="shared" si="11"/>
        <v>#VALUE!</v>
      </c>
      <c r="Q37" s="26" t="e">
        <f t="shared" si="1"/>
        <v>#VALUE!</v>
      </c>
      <c r="R37" s="31" t="e">
        <f t="shared" si="12"/>
        <v>#VALUE!</v>
      </c>
      <c r="S37" s="31" t="e">
        <f t="shared" si="13"/>
        <v>#VALUE!</v>
      </c>
      <c r="T37" s="31" t="e">
        <f t="shared" si="14"/>
        <v>#VALUE!</v>
      </c>
      <c r="U37" s="31" t="e">
        <f t="shared" si="15"/>
        <v>#VALUE!</v>
      </c>
      <c r="V37" s="26" t="e">
        <f t="shared" si="2"/>
        <v>#VALUE!</v>
      </c>
      <c r="W37" s="26" t="e">
        <f t="shared" si="3"/>
        <v>#VALUE!</v>
      </c>
      <c r="X37" s="26" t="e">
        <f t="shared" si="4"/>
        <v>#VALUE!</v>
      </c>
      <c r="Y37" s="26" t="e">
        <f t="shared" si="5"/>
        <v>#VALUE!</v>
      </c>
      <c r="Z37" s="26" t="e">
        <f t="shared" si="6"/>
        <v>#VALUE!</v>
      </c>
      <c r="AA37" s="26" t="e">
        <f t="shared" si="7"/>
        <v>#VALUE!</v>
      </c>
      <c r="AB37" s="26" t="e">
        <f>IF(P37&gt;0,IF(SUM($N$16:N37)&gt;0,'Program 2'!Loan_Amount-SUM($N$16:N37),'Program 2'!Loan_Amount),0)</f>
        <v>#VALUE!</v>
      </c>
      <c r="AC37" s="37" t="e">
        <f>AB37*('Step 2 Program Parameters'!$C$3/12)</f>
        <v>#VALUE!</v>
      </c>
      <c r="AD37" s="26"/>
    </row>
    <row r="38" spans="1:31" x14ac:dyDescent="0.2">
      <c r="A38" s="27" t="str">
        <f>IF(Values_Entered,A37+1,"")</f>
        <v/>
      </c>
      <c r="B38" s="28" t="str">
        <f>IF(Pay_Num&lt;&gt;"",DATE(YEAR(B37),MONTH(B37)+1,DAY(B37)),"")</f>
        <v/>
      </c>
      <c r="C38" s="29" t="str">
        <f t="shared" si="16"/>
        <v/>
      </c>
      <c r="D38" s="29" t="str">
        <f t="shared" si="17"/>
        <v/>
      </c>
      <c r="E38" s="29" t="str">
        <f t="shared" si="18"/>
        <v/>
      </c>
      <c r="F38" s="29" t="str">
        <f t="shared" si="9"/>
        <v/>
      </c>
      <c r="G38" s="29" t="str">
        <f>IF(Pay_Num&lt;&gt;"",IF('Program 2'!Pay_Num&lt;=$J$2,0,Total_Pay-Int),"")</f>
        <v/>
      </c>
      <c r="H38" s="29" t="str">
        <f t="shared" si="19"/>
        <v/>
      </c>
      <c r="I38" s="29" t="str">
        <f t="shared" si="0"/>
        <v/>
      </c>
      <c r="J38" s="30" t="e">
        <f>IF('Program 2'!Beg_Bal&gt;0,E38*($G$3/($G$3+$G$5)),0)</f>
        <v>#VALUE!</v>
      </c>
      <c r="K38" s="30" t="e">
        <f>IF('Program 2'!Beg_Bal&gt;0,E38*($G$5/($G$5+$G$3)),0)</f>
        <v>#VALUE!</v>
      </c>
      <c r="L38" s="30" t="e">
        <f>IF(C38&lt;0,C38*0,IF($M$5&lt;1,(($M$5/12)*'Program 2'!C38),$M$5))</f>
        <v>#VALUE!</v>
      </c>
      <c r="M38" s="26"/>
      <c r="N38" s="26"/>
      <c r="O38" s="38">
        <f t="shared" si="10"/>
        <v>0</v>
      </c>
      <c r="P38" s="26" t="e">
        <f t="shared" si="11"/>
        <v>#VALUE!</v>
      </c>
      <c r="Q38" s="26" t="e">
        <f t="shared" si="1"/>
        <v>#VALUE!</v>
      </c>
      <c r="R38" s="31" t="e">
        <f t="shared" si="12"/>
        <v>#VALUE!</v>
      </c>
      <c r="S38" s="31" t="e">
        <f t="shared" si="13"/>
        <v>#VALUE!</v>
      </c>
      <c r="T38" s="31" t="e">
        <f t="shared" si="14"/>
        <v>#VALUE!</v>
      </c>
      <c r="U38" s="31" t="e">
        <f t="shared" si="15"/>
        <v>#VALUE!</v>
      </c>
      <c r="V38" s="26" t="e">
        <f t="shared" si="2"/>
        <v>#VALUE!</v>
      </c>
      <c r="W38" s="26" t="e">
        <f t="shared" si="3"/>
        <v>#VALUE!</v>
      </c>
      <c r="X38" s="26" t="e">
        <f t="shared" si="4"/>
        <v>#VALUE!</v>
      </c>
      <c r="Y38" s="26" t="e">
        <f t="shared" si="5"/>
        <v>#VALUE!</v>
      </c>
      <c r="Z38" s="26" t="e">
        <f t="shared" si="6"/>
        <v>#VALUE!</v>
      </c>
      <c r="AA38" s="26" t="e">
        <f t="shared" si="7"/>
        <v>#VALUE!</v>
      </c>
      <c r="AB38" s="26" t="e">
        <f>IF(P38&gt;0,IF(SUM($N$16:N38)&gt;0,'Program 2'!Loan_Amount-SUM($N$16:N38),'Program 2'!Loan_Amount),0)</f>
        <v>#VALUE!</v>
      </c>
      <c r="AC38" s="37" t="e">
        <f>AB38*('Step 2 Program Parameters'!$C$3/12)</f>
        <v>#VALUE!</v>
      </c>
      <c r="AD38" s="26"/>
    </row>
    <row r="39" spans="1:31" x14ac:dyDescent="0.2">
      <c r="A39" s="27" t="str">
        <f>IF(Values_Entered,A38+1,"")</f>
        <v/>
      </c>
      <c r="B39" s="28" t="str">
        <f t="shared" si="8"/>
        <v/>
      </c>
      <c r="C39" s="29" t="str">
        <f t="shared" si="16"/>
        <v/>
      </c>
      <c r="D39" s="29" t="str">
        <f t="shared" si="17"/>
        <v/>
      </c>
      <c r="E39" s="29" t="str">
        <f t="shared" si="18"/>
        <v/>
      </c>
      <c r="F39" s="29" t="str">
        <f t="shared" si="9"/>
        <v/>
      </c>
      <c r="G39" s="29" t="str">
        <f>IF(Pay_Num&lt;&gt;"",IF('Program 2'!Pay_Num&lt;=$J$2,0,Total_Pay-Int),"")</f>
        <v/>
      </c>
      <c r="H39" s="29" t="str">
        <f t="shared" si="19"/>
        <v/>
      </c>
      <c r="I39" s="29" t="str">
        <f t="shared" si="0"/>
        <v/>
      </c>
      <c r="J39" s="30" t="e">
        <f>IF('Program 2'!Beg_Bal&gt;0,E39*($G$3/($G$3+$G$5)),0)</f>
        <v>#VALUE!</v>
      </c>
      <c r="K39" s="30" t="e">
        <f>IF('Program 2'!Beg_Bal&gt;0,E39*($G$5/($G$5+$G$3)),0)</f>
        <v>#VALUE!</v>
      </c>
      <c r="L39" s="30" t="e">
        <f>IF(C39&lt;0,C39*0,IF($M$5&lt;1,(($M$5/12)*'Program 2'!C39),$M$5))</f>
        <v>#VALUE!</v>
      </c>
      <c r="M39" s="26"/>
      <c r="N39" s="26"/>
      <c r="O39" s="38">
        <f t="shared" si="10"/>
        <v>0</v>
      </c>
      <c r="P39" s="26" t="e">
        <f t="shared" si="11"/>
        <v>#VALUE!</v>
      </c>
      <c r="Q39" s="26" t="e">
        <f t="shared" si="1"/>
        <v>#VALUE!</v>
      </c>
      <c r="R39" s="31" t="e">
        <f t="shared" si="12"/>
        <v>#VALUE!</v>
      </c>
      <c r="S39" s="31" t="e">
        <f t="shared" si="13"/>
        <v>#VALUE!</v>
      </c>
      <c r="T39" s="31" t="e">
        <f t="shared" si="14"/>
        <v>#VALUE!</v>
      </c>
      <c r="U39" s="31" t="e">
        <f t="shared" si="15"/>
        <v>#VALUE!</v>
      </c>
      <c r="V39" s="26" t="e">
        <f t="shared" si="2"/>
        <v>#VALUE!</v>
      </c>
      <c r="W39" s="26" t="e">
        <f t="shared" si="3"/>
        <v>#VALUE!</v>
      </c>
      <c r="X39" s="26" t="e">
        <f t="shared" si="4"/>
        <v>#VALUE!</v>
      </c>
      <c r="Y39" s="26" t="e">
        <f t="shared" si="5"/>
        <v>#VALUE!</v>
      </c>
      <c r="Z39" s="26" t="e">
        <f t="shared" si="6"/>
        <v>#VALUE!</v>
      </c>
      <c r="AA39" s="26" t="e">
        <f t="shared" si="7"/>
        <v>#VALUE!</v>
      </c>
      <c r="AB39" s="26" t="e">
        <f>IF(P39&gt;0,IF(SUM($N$16:N39)&gt;0,'Program 2'!Loan_Amount-SUM($N$16:N39),'Program 2'!Loan_Amount),0)</f>
        <v>#VALUE!</v>
      </c>
      <c r="AC39" s="37" t="e">
        <f>AB39*('Step 2 Program Parameters'!$C$3/12)</f>
        <v>#VALUE!</v>
      </c>
      <c r="AD39" s="26"/>
      <c r="AE39" s="1" t="e">
        <f>'Step 2 Program Parameters'!$C$35*'Program 2'!Z39</f>
        <v>#VALUE!</v>
      </c>
    </row>
    <row r="40" spans="1:31" x14ac:dyDescent="0.2">
      <c r="A40" s="27" t="str">
        <f>IF(Values_Entered,A39+1,"")</f>
        <v/>
      </c>
      <c r="B40" s="28" t="str">
        <f t="shared" si="8"/>
        <v/>
      </c>
      <c r="C40" s="29" t="str">
        <f t="shared" si="16"/>
        <v/>
      </c>
      <c r="D40" s="29" t="str">
        <f t="shared" si="17"/>
        <v/>
      </c>
      <c r="E40" s="29" t="str">
        <f t="shared" si="18"/>
        <v/>
      </c>
      <c r="F40" s="29" t="str">
        <f t="shared" si="9"/>
        <v/>
      </c>
      <c r="G40" s="29" t="str">
        <f>IF(Pay_Num&lt;&gt;"",IF('Program 2'!Pay_Num&lt;=$J$2,0,Total_Pay-Int),"")</f>
        <v/>
      </c>
      <c r="H40" s="29" t="str">
        <f t="shared" si="19"/>
        <v/>
      </c>
      <c r="I40" s="29" t="str">
        <f t="shared" si="0"/>
        <v/>
      </c>
      <c r="J40" s="30" t="e">
        <f>IF('Program 2'!Beg_Bal&gt;0,E40*($G$3/($G$3+$G$5)),0)</f>
        <v>#VALUE!</v>
      </c>
      <c r="K40" s="30" t="e">
        <f>IF('Program 2'!Beg_Bal&gt;0,E40*($G$5/($G$5+$G$3)),0)</f>
        <v>#VALUE!</v>
      </c>
      <c r="L40" s="30" t="e">
        <f>IF(C40&lt;0,C40*0,IF($M$5&lt;1,(($M$5/12)*'Program 2'!C40),$M$5))</f>
        <v>#VALUE!</v>
      </c>
      <c r="M40" s="26"/>
      <c r="N40" s="26"/>
      <c r="O40" s="38">
        <f t="shared" si="10"/>
        <v>0</v>
      </c>
      <c r="P40" s="26" t="e">
        <f t="shared" si="11"/>
        <v>#VALUE!</v>
      </c>
      <c r="Q40" s="26" t="e">
        <f t="shared" si="1"/>
        <v>#VALUE!</v>
      </c>
      <c r="R40" s="31" t="e">
        <f t="shared" si="12"/>
        <v>#VALUE!</v>
      </c>
      <c r="S40" s="31" t="e">
        <f t="shared" si="13"/>
        <v>#VALUE!</v>
      </c>
      <c r="T40" s="31" t="e">
        <f t="shared" si="14"/>
        <v>#VALUE!</v>
      </c>
      <c r="U40" s="31" t="e">
        <f t="shared" si="15"/>
        <v>#VALUE!</v>
      </c>
      <c r="V40" s="26" t="e">
        <f t="shared" si="2"/>
        <v>#VALUE!</v>
      </c>
      <c r="W40" s="26" t="e">
        <f t="shared" si="3"/>
        <v>#VALUE!</v>
      </c>
      <c r="X40" s="26" t="e">
        <f t="shared" si="4"/>
        <v>#VALUE!</v>
      </c>
      <c r="Y40" s="26" t="e">
        <f t="shared" si="5"/>
        <v>#VALUE!</v>
      </c>
      <c r="Z40" s="26" t="e">
        <f t="shared" si="6"/>
        <v>#VALUE!</v>
      </c>
      <c r="AA40" s="26" t="e">
        <f t="shared" si="7"/>
        <v>#VALUE!</v>
      </c>
      <c r="AB40" s="26" t="e">
        <f>IF(P40&gt;0,IF(SUM($N$16:N40)&gt;0,'Program 2'!Loan_Amount-SUM($N$16:N40),'Program 2'!Loan_Amount),0)</f>
        <v>#VALUE!</v>
      </c>
      <c r="AC40" s="37" t="e">
        <f>AB40*('Step 2 Program Parameters'!$C$3/12)</f>
        <v>#VALUE!</v>
      </c>
      <c r="AD40" s="26"/>
      <c r="AE40" s="26"/>
    </row>
    <row r="41" spans="1:31" x14ac:dyDescent="0.2">
      <c r="A41" s="27" t="str">
        <f>IF(Values_Entered,A40+1,"")</f>
        <v/>
      </c>
      <c r="B41" s="28" t="str">
        <f t="shared" si="8"/>
        <v/>
      </c>
      <c r="C41" s="29" t="str">
        <f t="shared" si="16"/>
        <v/>
      </c>
      <c r="D41" s="29" t="str">
        <f t="shared" si="17"/>
        <v/>
      </c>
      <c r="E41" s="29" t="str">
        <f t="shared" si="18"/>
        <v/>
      </c>
      <c r="F41" s="29" t="str">
        <f t="shared" si="9"/>
        <v/>
      </c>
      <c r="G41" s="29" t="str">
        <f>IF(Pay_Num&lt;&gt;"",IF('Program 2'!Pay_Num&lt;=$J$2,0,Total_Pay-Int),"")</f>
        <v/>
      </c>
      <c r="H41" s="29" t="str">
        <f t="shared" si="19"/>
        <v/>
      </c>
      <c r="I41" s="29" t="str">
        <f>IF(Pay_Num&lt;&gt;"",IF(Sched_Pay&lt;Beg_Bal,Beg_Bal-Princ,0),"")</f>
        <v/>
      </c>
      <c r="J41" s="30" t="e">
        <f>IF('Program 2'!Beg_Bal&gt;0,E41*($G$3/($G$3+$G$5)),0)</f>
        <v>#VALUE!</v>
      </c>
      <c r="K41" s="30" t="e">
        <f>IF('Program 2'!Beg_Bal&gt;0,E41*($G$5/($G$5+$G$3)),0)</f>
        <v>#VALUE!</v>
      </c>
      <c r="L41" s="30" t="e">
        <f>IF(C41&lt;0,C41*0,IF($M$5&lt;1,(($M$5/12)*'Program 2'!C41),$M$5))</f>
        <v>#VALUE!</v>
      </c>
      <c r="M41" s="26"/>
      <c r="N41" s="26"/>
      <c r="O41" s="38">
        <f t="shared" si="10"/>
        <v>0</v>
      </c>
      <c r="P41" s="26" t="e">
        <f t="shared" si="11"/>
        <v>#VALUE!</v>
      </c>
      <c r="Q41" s="26" t="e">
        <f t="shared" si="1"/>
        <v>#VALUE!</v>
      </c>
      <c r="R41" s="31" t="e">
        <f t="shared" si="12"/>
        <v>#VALUE!</v>
      </c>
      <c r="S41" s="31" t="e">
        <f t="shared" si="13"/>
        <v>#VALUE!</v>
      </c>
      <c r="T41" s="31" t="e">
        <f t="shared" si="14"/>
        <v>#VALUE!</v>
      </c>
      <c r="U41" s="31" t="e">
        <f t="shared" si="15"/>
        <v>#VALUE!</v>
      </c>
      <c r="V41" s="26" t="e">
        <f t="shared" si="2"/>
        <v>#VALUE!</v>
      </c>
      <c r="W41" s="26" t="e">
        <f t="shared" si="3"/>
        <v>#VALUE!</v>
      </c>
      <c r="X41" s="26" t="e">
        <f t="shared" si="4"/>
        <v>#VALUE!</v>
      </c>
      <c r="Y41" s="26" t="e">
        <f t="shared" si="5"/>
        <v>#VALUE!</v>
      </c>
      <c r="Z41" s="26" t="e">
        <f t="shared" si="6"/>
        <v>#VALUE!</v>
      </c>
      <c r="AA41" s="26" t="e">
        <f t="shared" si="7"/>
        <v>#VALUE!</v>
      </c>
      <c r="AB41" s="26" t="e">
        <f>IF(P41&gt;0,IF(SUM($N$16:N41)&gt;0,'Program 2'!Loan_Amount-SUM($N$16:N41),'Program 2'!Loan_Amount),0)</f>
        <v>#VALUE!</v>
      </c>
      <c r="AC41" s="37" t="e">
        <f>AB41*('Step 2 Program Parameters'!$C$3/12)</f>
        <v>#VALUE!</v>
      </c>
      <c r="AD41" s="26"/>
      <c r="AE41" s="26"/>
    </row>
    <row r="42" spans="1:31" x14ac:dyDescent="0.2">
      <c r="A42" s="27" t="str">
        <f>IF(Values_Entered,A41+1,"")</f>
        <v/>
      </c>
      <c r="B42" s="28" t="str">
        <f t="shared" si="8"/>
        <v/>
      </c>
      <c r="C42" s="29" t="str">
        <f>IF(Pay_Num&lt;&gt;"",I41,"")</f>
        <v/>
      </c>
      <c r="D42" s="29" t="str">
        <f t="shared" si="17"/>
        <v/>
      </c>
      <c r="E42" s="29" t="str">
        <f t="shared" si="18"/>
        <v/>
      </c>
      <c r="F42" s="29" t="str">
        <f t="shared" si="9"/>
        <v/>
      </c>
      <c r="G42" s="29" t="str">
        <f>IF(Pay_Num&lt;&gt;"",IF('Program 2'!Pay_Num&lt;=$J$2,0,Total_Pay-Int),"")</f>
        <v/>
      </c>
      <c r="H42" s="29" t="str">
        <f t="shared" si="19"/>
        <v/>
      </c>
      <c r="I42" s="29" t="str">
        <f t="shared" si="0"/>
        <v/>
      </c>
      <c r="J42" s="30" t="e">
        <f>IF('Program 2'!Beg_Bal&gt;0,E42*($G$3/($G$3+$G$5)),0)</f>
        <v>#VALUE!</v>
      </c>
      <c r="K42" s="30" t="e">
        <f>IF('Program 2'!Beg_Bal&gt;0,E42*($G$5/($G$5+$G$3)),0)</f>
        <v>#VALUE!</v>
      </c>
      <c r="L42" s="30" t="e">
        <f>IF(C42&lt;0,C42*0,IF($M$5&lt;1,(($M$5/12)*'Program 2'!C42),$M$5))</f>
        <v>#VALUE!</v>
      </c>
      <c r="M42" s="26"/>
      <c r="N42" s="26"/>
      <c r="O42" s="38">
        <f t="shared" si="10"/>
        <v>0</v>
      </c>
      <c r="P42" s="26" t="e">
        <f>C42*(1-O42)</f>
        <v>#VALUE!</v>
      </c>
      <c r="Q42" s="26" t="e">
        <f t="shared" si="1"/>
        <v>#VALUE!</v>
      </c>
      <c r="R42" s="31" t="e">
        <f t="shared" si="12"/>
        <v>#VALUE!</v>
      </c>
      <c r="S42" s="31" t="e">
        <f t="shared" si="13"/>
        <v>#VALUE!</v>
      </c>
      <c r="T42" s="31" t="e">
        <f t="shared" si="14"/>
        <v>#VALUE!</v>
      </c>
      <c r="U42" s="31" t="e">
        <f t="shared" si="15"/>
        <v>#VALUE!</v>
      </c>
      <c r="V42" s="26" t="e">
        <f t="shared" si="2"/>
        <v>#VALUE!</v>
      </c>
      <c r="W42" s="26" t="e">
        <f t="shared" si="3"/>
        <v>#VALUE!</v>
      </c>
      <c r="X42" s="26" t="e">
        <f t="shared" si="4"/>
        <v>#VALUE!</v>
      </c>
      <c r="Y42" s="26" t="e">
        <f t="shared" si="5"/>
        <v>#VALUE!</v>
      </c>
      <c r="Z42" s="26" t="e">
        <f t="shared" si="6"/>
        <v>#VALUE!</v>
      </c>
      <c r="AA42" s="26" t="e">
        <f t="shared" si="7"/>
        <v>#VALUE!</v>
      </c>
      <c r="AB42" s="26" t="e">
        <f>IF(P42&gt;0,IF(SUM($N$16:N42)&gt;0,'Program 2'!Loan_Amount-SUM($N$16:N42),'Program 2'!Loan_Amount),0)</f>
        <v>#VALUE!</v>
      </c>
      <c r="AC42" s="37" t="e">
        <f>AB42*('Step 2 Program Parameters'!$C$3/12)</f>
        <v>#VALUE!</v>
      </c>
      <c r="AD42" s="26"/>
      <c r="AE42" s="26"/>
    </row>
    <row r="43" spans="1:31" x14ac:dyDescent="0.2">
      <c r="A43" s="27" t="str">
        <f>IF(Values_Entered,A42+1,"")</f>
        <v/>
      </c>
      <c r="B43" s="28" t="str">
        <f t="shared" si="8"/>
        <v/>
      </c>
      <c r="C43" s="29" t="str">
        <f t="shared" si="16"/>
        <v/>
      </c>
      <c r="D43" s="29" t="str">
        <f t="shared" si="17"/>
        <v/>
      </c>
      <c r="E43" s="29" t="str">
        <f t="shared" si="18"/>
        <v/>
      </c>
      <c r="F43" s="29" t="str">
        <f t="shared" si="9"/>
        <v/>
      </c>
      <c r="G43" s="29" t="str">
        <f>IF(Pay_Num&lt;&gt;"",IF('Program 2'!Pay_Num&lt;=$J$2,0,Total_Pay-Int),"")</f>
        <v/>
      </c>
      <c r="H43" s="29" t="str">
        <f t="shared" si="19"/>
        <v/>
      </c>
      <c r="I43" s="29" t="str">
        <f t="shared" si="0"/>
        <v/>
      </c>
      <c r="J43" s="30" t="e">
        <f>IF('Program 2'!Beg_Bal&gt;0,E43*($G$3/($G$3+$G$5)),0)</f>
        <v>#VALUE!</v>
      </c>
      <c r="K43" s="30" t="e">
        <f>IF('Program 2'!Beg_Bal&gt;0,E43*($G$5/($G$5+$G$3)),0)</f>
        <v>#VALUE!</v>
      </c>
      <c r="L43" s="30" t="e">
        <f>IF(C43&lt;0,C43*0,IF($M$5&lt;1,(($M$5/12)*'Program 2'!C43),$M$5))</f>
        <v>#VALUE!</v>
      </c>
      <c r="M43" s="26"/>
      <c r="N43" s="26"/>
      <c r="O43" s="38">
        <f t="shared" si="10"/>
        <v>0</v>
      </c>
      <c r="P43" s="26" t="e">
        <f>C43*(1-O43)</f>
        <v>#VALUE!</v>
      </c>
      <c r="Q43" s="26" t="e">
        <f t="shared" si="1"/>
        <v>#VALUE!</v>
      </c>
      <c r="R43" s="31" t="e">
        <f t="shared" si="12"/>
        <v>#VALUE!</v>
      </c>
      <c r="S43" s="31" t="e">
        <f t="shared" si="13"/>
        <v>#VALUE!</v>
      </c>
      <c r="T43" s="31" t="e">
        <f t="shared" si="14"/>
        <v>#VALUE!</v>
      </c>
      <c r="U43" s="31" t="e">
        <f t="shared" si="15"/>
        <v>#VALUE!</v>
      </c>
      <c r="V43" s="26" t="e">
        <f t="shared" si="2"/>
        <v>#VALUE!</v>
      </c>
      <c r="W43" s="26" t="e">
        <f t="shared" si="3"/>
        <v>#VALUE!</v>
      </c>
      <c r="X43" s="26" t="e">
        <f t="shared" si="4"/>
        <v>#VALUE!</v>
      </c>
      <c r="Y43" s="26" t="e">
        <f t="shared" si="5"/>
        <v>#VALUE!</v>
      </c>
      <c r="Z43" s="26" t="e">
        <f t="shared" si="6"/>
        <v>#VALUE!</v>
      </c>
      <c r="AA43" s="26" t="e">
        <f t="shared" si="7"/>
        <v>#VALUE!</v>
      </c>
      <c r="AB43" s="26" t="e">
        <f>IF(P43&gt;0,IF(SUM($N$16:N43)&gt;0,'Program 2'!Loan_Amount-SUM($N$16:N43),'Program 2'!Loan_Amount),0)</f>
        <v>#VALUE!</v>
      </c>
      <c r="AC43" s="37" t="e">
        <f>AB43*('Step 2 Program Parameters'!$C$3/12)</f>
        <v>#VALUE!</v>
      </c>
      <c r="AD43" s="26"/>
      <c r="AE43" s="26"/>
    </row>
    <row r="44" spans="1:31" x14ac:dyDescent="0.2">
      <c r="A44" s="27" t="str">
        <f>IF(Values_Entered,A43+1,"")</f>
        <v/>
      </c>
      <c r="B44" s="28" t="str">
        <f t="shared" si="8"/>
        <v/>
      </c>
      <c r="C44" s="29" t="str">
        <f t="shared" si="16"/>
        <v/>
      </c>
      <c r="D44" s="29" t="str">
        <f t="shared" si="17"/>
        <v/>
      </c>
      <c r="E44" s="29" t="str">
        <f t="shared" si="18"/>
        <v/>
      </c>
      <c r="F44" s="29" t="str">
        <f t="shared" si="9"/>
        <v/>
      </c>
      <c r="G44" s="29" t="str">
        <f>IF(Pay_Num&lt;&gt;"",IF('Program 2'!Pay_Num&lt;=$J$2,0,Total_Pay-Int),"")</f>
        <v/>
      </c>
      <c r="H44" s="29" t="str">
        <f t="shared" si="19"/>
        <v/>
      </c>
      <c r="I44" s="29" t="str">
        <f t="shared" si="0"/>
        <v/>
      </c>
      <c r="J44" s="30" t="e">
        <f>IF('Program 2'!Beg_Bal&gt;0,E44*($G$3/($G$3+$G$5)),0)</f>
        <v>#VALUE!</v>
      </c>
      <c r="K44" s="30" t="e">
        <f>IF('Program 2'!Beg_Bal&gt;0,E44*($G$5/($G$5+$G$3)),0)</f>
        <v>#VALUE!</v>
      </c>
      <c r="L44" s="30" t="e">
        <f>IF(C44&lt;0,C44*0,IF($M$5&lt;1,(($M$5/12)*'Program 2'!C44),$M$5))</f>
        <v>#VALUE!</v>
      </c>
      <c r="M44" s="26"/>
      <c r="N44" s="26"/>
      <c r="O44" s="38">
        <f t="shared" si="10"/>
        <v>0</v>
      </c>
      <c r="P44" s="26" t="e">
        <f t="shared" si="11"/>
        <v>#VALUE!</v>
      </c>
      <c r="Q44" s="26" t="e">
        <f t="shared" si="1"/>
        <v>#VALUE!</v>
      </c>
      <c r="R44" s="31" t="e">
        <f t="shared" si="12"/>
        <v>#VALUE!</v>
      </c>
      <c r="S44" s="31" t="e">
        <f t="shared" si="13"/>
        <v>#VALUE!</v>
      </c>
      <c r="T44" s="31" t="e">
        <f t="shared" si="14"/>
        <v>#VALUE!</v>
      </c>
      <c r="U44" s="31" t="e">
        <f t="shared" si="15"/>
        <v>#VALUE!</v>
      </c>
      <c r="V44" s="26" t="e">
        <f t="shared" si="2"/>
        <v>#VALUE!</v>
      </c>
      <c r="W44" s="26" t="e">
        <f t="shared" si="3"/>
        <v>#VALUE!</v>
      </c>
      <c r="X44" s="26" t="e">
        <f t="shared" si="4"/>
        <v>#VALUE!</v>
      </c>
      <c r="Y44" s="26" t="e">
        <f t="shared" si="5"/>
        <v>#VALUE!</v>
      </c>
      <c r="Z44" s="26" t="e">
        <f t="shared" si="6"/>
        <v>#VALUE!</v>
      </c>
      <c r="AA44" s="26" t="e">
        <f t="shared" si="7"/>
        <v>#VALUE!</v>
      </c>
      <c r="AB44" s="26" t="e">
        <f>IF(P44&gt;0,IF(SUM($N$16:N44)&gt;0,'Program 2'!Loan_Amount-SUM($N$16:N44),'Program 2'!Loan_Amount),0)</f>
        <v>#VALUE!</v>
      </c>
      <c r="AC44" s="37" t="e">
        <f>AB44*('Step 2 Program Parameters'!$C$3/12)</f>
        <v>#VALUE!</v>
      </c>
      <c r="AD44" s="26"/>
      <c r="AE44" s="26"/>
    </row>
    <row r="45" spans="1:31" x14ac:dyDescent="0.2">
      <c r="A45" s="27" t="str">
        <f>IF(Values_Entered,A44+1,"")</f>
        <v/>
      </c>
      <c r="B45" s="28" t="str">
        <f t="shared" si="8"/>
        <v/>
      </c>
      <c r="C45" s="29" t="str">
        <f t="shared" si="16"/>
        <v/>
      </c>
      <c r="D45" s="29" t="str">
        <f t="shared" si="17"/>
        <v/>
      </c>
      <c r="E45" s="29" t="str">
        <f t="shared" si="18"/>
        <v/>
      </c>
      <c r="F45" s="29" t="str">
        <f t="shared" si="9"/>
        <v/>
      </c>
      <c r="G45" s="29" t="str">
        <f>IF(Pay_Num&lt;&gt;"",IF('Program 2'!Pay_Num&lt;=$J$2,0,Total_Pay-Int),"")</f>
        <v/>
      </c>
      <c r="H45" s="29" t="str">
        <f t="shared" si="19"/>
        <v/>
      </c>
      <c r="I45" s="29" t="str">
        <f t="shared" si="0"/>
        <v/>
      </c>
      <c r="J45" s="30" t="e">
        <f>IF('Program 2'!Beg_Bal&gt;0,E45*($G$3/($G$3+$G$5)),0)</f>
        <v>#VALUE!</v>
      </c>
      <c r="K45" s="30" t="e">
        <f>IF('Program 2'!Beg_Bal&gt;0,E45*($G$5/($G$5+$G$3)),0)</f>
        <v>#VALUE!</v>
      </c>
      <c r="L45" s="30" t="e">
        <f>IF(C45&lt;0,C45*0,IF($M$5&lt;1,(($M$5/12)*'Program 2'!C45),$M$5))</f>
        <v>#VALUE!</v>
      </c>
      <c r="M45" s="26"/>
      <c r="N45" s="26"/>
      <c r="O45" s="38">
        <f t="shared" si="10"/>
        <v>0</v>
      </c>
      <c r="P45" s="26" t="e">
        <f t="shared" si="11"/>
        <v>#VALUE!</v>
      </c>
      <c r="Q45" s="26" t="e">
        <f t="shared" si="1"/>
        <v>#VALUE!</v>
      </c>
      <c r="R45" s="31" t="e">
        <f t="shared" si="12"/>
        <v>#VALUE!</v>
      </c>
      <c r="S45" s="31" t="e">
        <f t="shared" si="13"/>
        <v>#VALUE!</v>
      </c>
      <c r="T45" s="31" t="e">
        <f t="shared" si="14"/>
        <v>#VALUE!</v>
      </c>
      <c r="U45" s="31" t="e">
        <f t="shared" si="15"/>
        <v>#VALUE!</v>
      </c>
      <c r="V45" s="26" t="e">
        <f t="shared" si="2"/>
        <v>#VALUE!</v>
      </c>
      <c r="W45" s="26" t="e">
        <f t="shared" si="3"/>
        <v>#VALUE!</v>
      </c>
      <c r="X45" s="26" t="e">
        <f t="shared" si="4"/>
        <v>#VALUE!</v>
      </c>
      <c r="Y45" s="26" t="e">
        <f t="shared" si="5"/>
        <v>#VALUE!</v>
      </c>
      <c r="Z45" s="26" t="e">
        <f t="shared" si="6"/>
        <v>#VALUE!</v>
      </c>
      <c r="AA45" s="26" t="e">
        <f t="shared" si="7"/>
        <v>#VALUE!</v>
      </c>
      <c r="AB45" s="26" t="e">
        <f>IF(P45&gt;0,IF(SUM($N$16:N45)&gt;0,'Program 2'!Loan_Amount-SUM($N$16:N45),'Program 2'!Loan_Amount),0)</f>
        <v>#VALUE!</v>
      </c>
      <c r="AC45" s="37" t="e">
        <f>AB45*('Step 2 Program Parameters'!$C$3/12)</f>
        <v>#VALUE!</v>
      </c>
      <c r="AD45" s="26"/>
    </row>
    <row r="46" spans="1:31" x14ac:dyDescent="0.2">
      <c r="A46" s="27" t="str">
        <f>IF(Values_Entered,A45+1,"")</f>
        <v/>
      </c>
      <c r="B46" s="28" t="str">
        <f t="shared" si="8"/>
        <v/>
      </c>
      <c r="C46" s="29" t="str">
        <f t="shared" si="16"/>
        <v/>
      </c>
      <c r="D46" s="29" t="str">
        <f t="shared" si="17"/>
        <v/>
      </c>
      <c r="E46" s="29" t="str">
        <f t="shared" si="18"/>
        <v/>
      </c>
      <c r="F46" s="29" t="str">
        <f t="shared" si="9"/>
        <v/>
      </c>
      <c r="G46" s="29" t="str">
        <f>IF(Pay_Num&lt;&gt;"",IF('Program 2'!Pay_Num&lt;=$J$2,0,Total_Pay-Int),"")</f>
        <v/>
      </c>
      <c r="H46" s="29" t="str">
        <f t="shared" si="19"/>
        <v/>
      </c>
      <c r="I46" s="29" t="str">
        <f t="shared" si="0"/>
        <v/>
      </c>
      <c r="J46" s="30" t="e">
        <f>IF('Program 2'!Beg_Bal&gt;0,E46*($G$3/($G$3+$G$5)),0)</f>
        <v>#VALUE!</v>
      </c>
      <c r="K46" s="30" t="e">
        <f>IF('Program 2'!Beg_Bal&gt;0,E46*($G$5/($G$5+$G$3)),0)</f>
        <v>#VALUE!</v>
      </c>
      <c r="L46" s="30" t="e">
        <f>IF(C46&lt;0,C46*0,IF($M$5&lt;1,(($M$5/12)*'Program 2'!C46),$M$5))</f>
        <v>#VALUE!</v>
      </c>
      <c r="M46" s="26"/>
      <c r="N46" s="26"/>
      <c r="O46" s="38">
        <f t="shared" si="10"/>
        <v>0</v>
      </c>
      <c r="P46" s="26" t="e">
        <f t="shared" si="11"/>
        <v>#VALUE!</v>
      </c>
      <c r="Q46" s="26" t="e">
        <f t="shared" si="1"/>
        <v>#VALUE!</v>
      </c>
      <c r="R46" s="31" t="e">
        <f t="shared" si="12"/>
        <v>#VALUE!</v>
      </c>
      <c r="S46" s="31" t="e">
        <f t="shared" si="13"/>
        <v>#VALUE!</v>
      </c>
      <c r="T46" s="31" t="e">
        <f t="shared" si="14"/>
        <v>#VALUE!</v>
      </c>
      <c r="U46" s="31" t="e">
        <f t="shared" si="15"/>
        <v>#VALUE!</v>
      </c>
      <c r="V46" s="26" t="e">
        <f t="shared" si="2"/>
        <v>#VALUE!</v>
      </c>
      <c r="W46" s="26" t="e">
        <f t="shared" si="3"/>
        <v>#VALUE!</v>
      </c>
      <c r="X46" s="26" t="e">
        <f t="shared" si="4"/>
        <v>#VALUE!</v>
      </c>
      <c r="Y46" s="26" t="e">
        <f t="shared" si="5"/>
        <v>#VALUE!</v>
      </c>
      <c r="Z46" s="26" t="e">
        <f t="shared" si="6"/>
        <v>#VALUE!</v>
      </c>
      <c r="AA46" s="26" t="e">
        <f t="shared" si="7"/>
        <v>#VALUE!</v>
      </c>
      <c r="AB46" s="26" t="e">
        <f>IF(P46&gt;0,IF(SUM($N$16:N46)&gt;0,'Program 2'!Loan_Amount-SUM($N$16:N46),'Program 2'!Loan_Amount),0)</f>
        <v>#VALUE!</v>
      </c>
      <c r="AC46" s="37" t="e">
        <f>AB46*('Step 2 Program Parameters'!$C$3/12)</f>
        <v>#VALUE!</v>
      </c>
      <c r="AD46" s="26"/>
    </row>
    <row r="47" spans="1:31" x14ac:dyDescent="0.2">
      <c r="A47" s="27" t="str">
        <f>IF(Values_Entered,A46+1,"")</f>
        <v/>
      </c>
      <c r="B47" s="28" t="str">
        <f t="shared" si="8"/>
        <v/>
      </c>
      <c r="C47" s="29" t="str">
        <f t="shared" si="16"/>
        <v/>
      </c>
      <c r="D47" s="29" t="str">
        <f t="shared" si="17"/>
        <v/>
      </c>
      <c r="E47" s="29" t="str">
        <f t="shared" si="18"/>
        <v/>
      </c>
      <c r="F47" s="29" t="str">
        <f t="shared" si="9"/>
        <v/>
      </c>
      <c r="G47" s="29" t="str">
        <f>IF(Pay_Num&lt;&gt;"",IF('Program 2'!Pay_Num&lt;=$J$2,0,Total_Pay-Int),"")</f>
        <v/>
      </c>
      <c r="H47" s="29" t="str">
        <f t="shared" si="19"/>
        <v/>
      </c>
      <c r="I47" s="29" t="str">
        <f t="shared" si="0"/>
        <v/>
      </c>
      <c r="J47" s="30" t="e">
        <f>IF('Program 2'!Beg_Bal&gt;0,E47*($G$3/($G$3+$G$5)),0)</f>
        <v>#VALUE!</v>
      </c>
      <c r="K47" s="30" t="e">
        <f>IF('Program 2'!Beg_Bal&gt;0,E47*($G$5/($G$5+$G$3)),0)</f>
        <v>#VALUE!</v>
      </c>
      <c r="L47" s="30" t="e">
        <f>IF(C47&lt;0,C47*0,IF($M$5&lt;1,(($M$5/12)*'Program 2'!C47),$M$5))</f>
        <v>#VALUE!</v>
      </c>
      <c r="M47" s="26"/>
      <c r="N47" s="26"/>
      <c r="O47" s="38">
        <f t="shared" si="10"/>
        <v>0</v>
      </c>
      <c r="P47" s="26" t="e">
        <f t="shared" si="11"/>
        <v>#VALUE!</v>
      </c>
      <c r="Q47" s="26" t="e">
        <f t="shared" si="1"/>
        <v>#VALUE!</v>
      </c>
      <c r="R47" s="31" t="e">
        <f t="shared" si="12"/>
        <v>#VALUE!</v>
      </c>
      <c r="S47" s="31" t="e">
        <f t="shared" si="13"/>
        <v>#VALUE!</v>
      </c>
      <c r="T47" s="31" t="e">
        <f t="shared" si="14"/>
        <v>#VALUE!</v>
      </c>
      <c r="U47" s="31" t="e">
        <f t="shared" si="15"/>
        <v>#VALUE!</v>
      </c>
      <c r="V47" s="26" t="e">
        <f t="shared" si="2"/>
        <v>#VALUE!</v>
      </c>
      <c r="W47" s="26" t="e">
        <f t="shared" si="3"/>
        <v>#VALUE!</v>
      </c>
      <c r="X47" s="26" t="e">
        <f t="shared" si="4"/>
        <v>#VALUE!</v>
      </c>
      <c r="Y47" s="26" t="e">
        <f t="shared" si="5"/>
        <v>#VALUE!</v>
      </c>
      <c r="Z47" s="26" t="e">
        <f t="shared" si="6"/>
        <v>#VALUE!</v>
      </c>
      <c r="AA47" s="26" t="e">
        <f t="shared" si="7"/>
        <v>#VALUE!</v>
      </c>
      <c r="AB47" s="26" t="e">
        <f>IF(P47&gt;0,IF(SUM($N$16:N47)&gt;0,'Program 2'!Loan_Amount-SUM($N$16:N47),'Program 2'!Loan_Amount),0)</f>
        <v>#VALUE!</v>
      </c>
      <c r="AC47" s="37" t="e">
        <f>AB47*('Step 2 Program Parameters'!$C$3/12)</f>
        <v>#VALUE!</v>
      </c>
      <c r="AD47" s="26"/>
    </row>
    <row r="48" spans="1:31" x14ac:dyDescent="0.2">
      <c r="A48" s="27" t="str">
        <f>IF(Values_Entered,A47+1,"")</f>
        <v/>
      </c>
      <c r="B48" s="28" t="str">
        <f t="shared" si="8"/>
        <v/>
      </c>
      <c r="C48" s="29" t="str">
        <f t="shared" si="16"/>
        <v/>
      </c>
      <c r="D48" s="29" t="str">
        <f t="shared" si="17"/>
        <v/>
      </c>
      <c r="E48" s="29" t="str">
        <f t="shared" si="18"/>
        <v/>
      </c>
      <c r="F48" s="29" t="str">
        <f t="shared" si="9"/>
        <v/>
      </c>
      <c r="G48" s="29" t="str">
        <f>IF(Pay_Num&lt;&gt;"",IF('Program 2'!Pay_Num&lt;=$J$2,0,Total_Pay-Int),"")</f>
        <v/>
      </c>
      <c r="H48" s="29" t="str">
        <f t="shared" si="19"/>
        <v/>
      </c>
      <c r="I48" s="29" t="str">
        <f t="shared" si="0"/>
        <v/>
      </c>
      <c r="J48" s="30" t="e">
        <f>IF('Program 2'!Beg_Bal&gt;0,E48*($G$3/($G$3+$G$5)),0)</f>
        <v>#VALUE!</v>
      </c>
      <c r="K48" s="30" t="e">
        <f>IF('Program 2'!Beg_Bal&gt;0,E48*($G$5/($G$5+$G$3)),0)</f>
        <v>#VALUE!</v>
      </c>
      <c r="L48" s="30" t="e">
        <f>IF(C48&lt;0,C48*0,IF($M$5&lt;1,(($M$5/12)*'Program 2'!C48),$M$5))</f>
        <v>#VALUE!</v>
      </c>
      <c r="M48" s="26"/>
      <c r="N48" s="26"/>
      <c r="O48" s="38">
        <f t="shared" si="10"/>
        <v>0</v>
      </c>
      <c r="P48" s="26" t="e">
        <f t="shared" si="11"/>
        <v>#VALUE!</v>
      </c>
      <c r="Q48" s="26" t="e">
        <f t="shared" si="1"/>
        <v>#VALUE!</v>
      </c>
      <c r="R48" s="31" t="e">
        <f t="shared" si="12"/>
        <v>#VALUE!</v>
      </c>
      <c r="S48" s="31" t="e">
        <f t="shared" si="13"/>
        <v>#VALUE!</v>
      </c>
      <c r="T48" s="31" t="e">
        <f t="shared" si="14"/>
        <v>#VALUE!</v>
      </c>
      <c r="U48" s="31" t="e">
        <f t="shared" si="15"/>
        <v>#VALUE!</v>
      </c>
      <c r="V48" s="26" t="e">
        <f t="shared" si="2"/>
        <v>#VALUE!</v>
      </c>
      <c r="W48" s="26" t="e">
        <f t="shared" si="3"/>
        <v>#VALUE!</v>
      </c>
      <c r="X48" s="26" t="e">
        <f t="shared" si="4"/>
        <v>#VALUE!</v>
      </c>
      <c r="Y48" s="26" t="e">
        <f t="shared" si="5"/>
        <v>#VALUE!</v>
      </c>
      <c r="Z48" s="26" t="e">
        <f t="shared" si="6"/>
        <v>#VALUE!</v>
      </c>
      <c r="AA48" s="26" t="e">
        <f t="shared" si="7"/>
        <v>#VALUE!</v>
      </c>
      <c r="AB48" s="26" t="e">
        <f>IF(P48&gt;0,IF(SUM($N$16:N48)&gt;0,'Program 2'!Loan_Amount-SUM($N$16:N48),'Program 2'!Loan_Amount),0)</f>
        <v>#VALUE!</v>
      </c>
      <c r="AC48" s="37" t="e">
        <f>AB48*('Step 2 Program Parameters'!$C$3/12)</f>
        <v>#VALUE!</v>
      </c>
      <c r="AD48" s="26"/>
    </row>
    <row r="49" spans="1:31" x14ac:dyDescent="0.2">
      <c r="A49" s="27" t="str">
        <f>IF(Values_Entered,A48+1,"")</f>
        <v/>
      </c>
      <c r="B49" s="28" t="str">
        <f t="shared" si="8"/>
        <v/>
      </c>
      <c r="C49" s="29" t="str">
        <f t="shared" si="16"/>
        <v/>
      </c>
      <c r="D49" s="29" t="str">
        <f t="shared" si="17"/>
        <v/>
      </c>
      <c r="E49" s="29" t="str">
        <f t="shared" si="18"/>
        <v/>
      </c>
      <c r="F49" s="29" t="str">
        <f t="shared" si="9"/>
        <v/>
      </c>
      <c r="G49" s="29" t="str">
        <f>IF(Pay_Num&lt;&gt;"",IF('Program 2'!Pay_Num&lt;=$J$2,0,Total_Pay-Int),"")</f>
        <v/>
      </c>
      <c r="H49" s="29" t="str">
        <f t="shared" si="19"/>
        <v/>
      </c>
      <c r="I49" s="29" t="str">
        <f t="shared" si="0"/>
        <v/>
      </c>
      <c r="J49" s="30" t="e">
        <f>IF('Program 2'!Beg_Bal&gt;0,E49*($G$3/($G$3+$G$5)),0)</f>
        <v>#VALUE!</v>
      </c>
      <c r="K49" s="30" t="e">
        <f>IF('Program 2'!Beg_Bal&gt;0,E49*($G$5/($G$5+$G$3)),0)</f>
        <v>#VALUE!</v>
      </c>
      <c r="L49" s="30" t="e">
        <f>IF(C49&lt;0,C49*0,IF($M$5&lt;1,(($M$5/12)*'Program 2'!C49),$M$5))</f>
        <v>#VALUE!</v>
      </c>
      <c r="M49" s="26"/>
      <c r="N49" s="26"/>
      <c r="O49" s="38">
        <f t="shared" si="10"/>
        <v>0</v>
      </c>
      <c r="P49" s="26" t="e">
        <f t="shared" si="11"/>
        <v>#VALUE!</v>
      </c>
      <c r="Q49" s="26" t="e">
        <f t="shared" si="1"/>
        <v>#VALUE!</v>
      </c>
      <c r="R49" s="31" t="e">
        <f t="shared" si="12"/>
        <v>#VALUE!</v>
      </c>
      <c r="S49" s="31" t="e">
        <f t="shared" si="13"/>
        <v>#VALUE!</v>
      </c>
      <c r="T49" s="31" t="e">
        <f t="shared" si="14"/>
        <v>#VALUE!</v>
      </c>
      <c r="U49" s="31" t="e">
        <f t="shared" si="15"/>
        <v>#VALUE!</v>
      </c>
      <c r="V49" s="26" t="e">
        <f t="shared" si="2"/>
        <v>#VALUE!</v>
      </c>
      <c r="W49" s="26" t="e">
        <f t="shared" si="3"/>
        <v>#VALUE!</v>
      </c>
      <c r="X49" s="26" t="e">
        <f t="shared" si="4"/>
        <v>#VALUE!</v>
      </c>
      <c r="Y49" s="26" t="e">
        <f t="shared" si="5"/>
        <v>#VALUE!</v>
      </c>
      <c r="Z49" s="26" t="e">
        <f t="shared" si="6"/>
        <v>#VALUE!</v>
      </c>
      <c r="AA49" s="26" t="e">
        <f t="shared" si="7"/>
        <v>#VALUE!</v>
      </c>
      <c r="AB49" s="26" t="e">
        <f>IF(P49&gt;0,IF(SUM($N$16:N49)&gt;0,'Program 2'!Loan_Amount-SUM($N$16:N49),'Program 2'!Loan_Amount),0)</f>
        <v>#VALUE!</v>
      </c>
      <c r="AC49" s="37" t="e">
        <f>AB49*('Step 2 Program Parameters'!$C$3/12)</f>
        <v>#VALUE!</v>
      </c>
      <c r="AD49" s="26"/>
    </row>
    <row r="50" spans="1:31" x14ac:dyDescent="0.2">
      <c r="A50" s="27" t="str">
        <f>IF(Values_Entered,A49+1,"")</f>
        <v/>
      </c>
      <c r="B50" s="28" t="str">
        <f t="shared" si="8"/>
        <v/>
      </c>
      <c r="C50" s="29" t="str">
        <f>IF(Pay_Num&lt;&gt;"",I49,"")</f>
        <v/>
      </c>
      <c r="D50" s="29" t="str">
        <f t="shared" si="17"/>
        <v/>
      </c>
      <c r="E50" s="29" t="str">
        <f t="shared" si="18"/>
        <v/>
      </c>
      <c r="F50" s="29" t="str">
        <f t="shared" si="9"/>
        <v/>
      </c>
      <c r="G50" s="29" t="str">
        <f>IF(Pay_Num&lt;&gt;"",IF('Program 2'!Pay_Num&lt;=$J$2,0,Total_Pay-Int),"")</f>
        <v/>
      </c>
      <c r="H50" s="29" t="str">
        <f t="shared" si="19"/>
        <v/>
      </c>
      <c r="I50" s="29" t="str">
        <f t="shared" si="0"/>
        <v/>
      </c>
      <c r="J50" s="30" t="e">
        <f>IF('Program 2'!Beg_Bal&gt;0,E50*($G$3/($G$3+$G$5)),0)</f>
        <v>#VALUE!</v>
      </c>
      <c r="K50" s="30" t="e">
        <f>IF('Program 2'!Beg_Bal&gt;0,E50*($G$5/($G$5+$G$3)),0)</f>
        <v>#VALUE!</v>
      </c>
      <c r="L50" s="30" t="e">
        <f>IF(C50&lt;0,C50*0,IF($M$5&lt;1,(($M$5/12)*'Program 2'!C50),$M$5))</f>
        <v>#VALUE!</v>
      </c>
      <c r="M50" s="26"/>
      <c r="N50" s="26"/>
      <c r="O50" s="38">
        <f t="shared" si="10"/>
        <v>0</v>
      </c>
      <c r="P50" s="26" t="e">
        <f t="shared" si="11"/>
        <v>#VALUE!</v>
      </c>
      <c r="Q50" s="26" t="e">
        <f t="shared" si="1"/>
        <v>#VALUE!</v>
      </c>
      <c r="R50" s="31" t="e">
        <f t="shared" si="12"/>
        <v>#VALUE!</v>
      </c>
      <c r="S50" s="31" t="e">
        <f t="shared" si="13"/>
        <v>#VALUE!</v>
      </c>
      <c r="T50" s="31" t="e">
        <f t="shared" si="14"/>
        <v>#VALUE!</v>
      </c>
      <c r="U50" s="31" t="e">
        <f t="shared" si="15"/>
        <v>#VALUE!</v>
      </c>
      <c r="V50" s="26" t="e">
        <f t="shared" si="2"/>
        <v>#VALUE!</v>
      </c>
      <c r="W50" s="26" t="e">
        <f t="shared" si="3"/>
        <v>#VALUE!</v>
      </c>
      <c r="X50" s="26" t="e">
        <f t="shared" si="4"/>
        <v>#VALUE!</v>
      </c>
      <c r="Y50" s="26" t="e">
        <f t="shared" si="5"/>
        <v>#VALUE!</v>
      </c>
      <c r="Z50" s="26" t="e">
        <f t="shared" si="6"/>
        <v>#VALUE!</v>
      </c>
      <c r="AA50" s="26" t="e">
        <f t="shared" si="7"/>
        <v>#VALUE!</v>
      </c>
      <c r="AB50" s="26" t="e">
        <f>IF(P50&gt;0,IF(SUM($N$16:N50)&gt;0,'Program 2'!Loan_Amount-SUM($N$16:N50),'Program 2'!Loan_Amount),0)</f>
        <v>#VALUE!</v>
      </c>
      <c r="AC50" s="37" t="e">
        <f>AB50*('Step 2 Program Parameters'!$C$3/12)</f>
        <v>#VALUE!</v>
      </c>
      <c r="AD50" s="26"/>
    </row>
    <row r="51" spans="1:31" x14ac:dyDescent="0.2">
      <c r="A51" s="27" t="str">
        <f>IF(Values_Entered,A50+1,"")</f>
        <v/>
      </c>
      <c r="B51" s="28" t="str">
        <f t="shared" si="8"/>
        <v/>
      </c>
      <c r="C51" s="29" t="str">
        <f t="shared" si="16"/>
        <v/>
      </c>
      <c r="D51" s="29" t="str">
        <f t="shared" si="17"/>
        <v/>
      </c>
      <c r="E51" s="29" t="str">
        <f t="shared" si="18"/>
        <v/>
      </c>
      <c r="F51" s="29" t="str">
        <f t="shared" si="9"/>
        <v/>
      </c>
      <c r="G51" s="29" t="str">
        <f>IF(Pay_Num&lt;&gt;"",IF('Program 2'!Pay_Num&lt;=$J$2,0,Total_Pay-Int),"")</f>
        <v/>
      </c>
      <c r="H51" s="29" t="str">
        <f t="shared" si="19"/>
        <v/>
      </c>
      <c r="I51" s="29" t="str">
        <f t="shared" si="0"/>
        <v/>
      </c>
      <c r="J51" s="30" t="e">
        <f>IF('Program 2'!Beg_Bal&gt;0,E51*($G$3/($G$3+$G$5)),0)</f>
        <v>#VALUE!</v>
      </c>
      <c r="K51" s="30" t="e">
        <f>IF('Program 2'!Beg_Bal&gt;0,E51*($G$5/($G$5+$G$3)),0)</f>
        <v>#VALUE!</v>
      </c>
      <c r="L51" s="30" t="e">
        <f>IF(C51&lt;0,C51*0,IF($M$5&lt;1,(($M$5/12)*'Program 2'!C51),$M$5))</f>
        <v>#VALUE!</v>
      </c>
      <c r="M51" s="26"/>
      <c r="N51" s="26"/>
      <c r="O51" s="38">
        <f t="shared" si="10"/>
        <v>0</v>
      </c>
      <c r="P51" s="26" t="e">
        <f t="shared" si="11"/>
        <v>#VALUE!</v>
      </c>
      <c r="Q51" s="26" t="e">
        <f t="shared" si="1"/>
        <v>#VALUE!</v>
      </c>
      <c r="R51" s="31" t="e">
        <f t="shared" si="12"/>
        <v>#VALUE!</v>
      </c>
      <c r="S51" s="31" t="e">
        <f t="shared" si="13"/>
        <v>#VALUE!</v>
      </c>
      <c r="T51" s="31" t="e">
        <f t="shared" si="14"/>
        <v>#VALUE!</v>
      </c>
      <c r="U51" s="31" t="e">
        <f t="shared" si="15"/>
        <v>#VALUE!</v>
      </c>
      <c r="V51" s="26" t="e">
        <f t="shared" si="2"/>
        <v>#VALUE!</v>
      </c>
      <c r="W51" s="26" t="e">
        <f t="shared" si="3"/>
        <v>#VALUE!</v>
      </c>
      <c r="X51" s="26" t="e">
        <f t="shared" si="4"/>
        <v>#VALUE!</v>
      </c>
      <c r="Y51" s="26" t="e">
        <f t="shared" si="5"/>
        <v>#VALUE!</v>
      </c>
      <c r="Z51" s="26" t="e">
        <f t="shared" si="6"/>
        <v>#VALUE!</v>
      </c>
      <c r="AA51" s="26" t="e">
        <f t="shared" si="7"/>
        <v>#VALUE!</v>
      </c>
      <c r="AB51" s="26" t="e">
        <f>IF(P51&gt;0,IF(SUM($N$16:N51)&gt;0,'Program 2'!Loan_Amount-SUM($N$16:N51),'Program 2'!Loan_Amount),0)</f>
        <v>#VALUE!</v>
      </c>
      <c r="AC51" s="37" t="e">
        <f>AB51*('Step 2 Program Parameters'!$C$3/12)</f>
        <v>#VALUE!</v>
      </c>
      <c r="AD51" s="26"/>
      <c r="AE51" s="1" t="e">
        <f>'Step 2 Program Parameters'!$C$35*'Program 2'!Z51</f>
        <v>#VALUE!</v>
      </c>
    </row>
    <row r="52" spans="1:31" x14ac:dyDescent="0.2">
      <c r="A52" s="27" t="str">
        <f>IF(Values_Entered,A51+1,"")</f>
        <v/>
      </c>
      <c r="B52" s="28" t="str">
        <f t="shared" si="8"/>
        <v/>
      </c>
      <c r="C52" s="29" t="str">
        <f t="shared" si="16"/>
        <v/>
      </c>
      <c r="D52" s="29" t="str">
        <f t="shared" si="17"/>
        <v/>
      </c>
      <c r="E52" s="29" t="str">
        <f t="shared" si="18"/>
        <v/>
      </c>
      <c r="F52" s="29" t="str">
        <f t="shared" si="9"/>
        <v/>
      </c>
      <c r="G52" s="29" t="str">
        <f>IF(Pay_Num&lt;&gt;"",IF('Program 2'!Pay_Num&lt;=$J$2,0,Total_Pay-Int),"")</f>
        <v/>
      </c>
      <c r="H52" s="29" t="str">
        <f t="shared" si="19"/>
        <v/>
      </c>
      <c r="I52" s="29" t="str">
        <f t="shared" si="0"/>
        <v/>
      </c>
      <c r="J52" s="30" t="e">
        <f>IF('Program 2'!Beg_Bal&gt;0,E52*($G$3/($G$3+$G$5)),0)</f>
        <v>#VALUE!</v>
      </c>
      <c r="K52" s="30" t="e">
        <f>IF('Program 2'!Beg_Bal&gt;0,E52*($G$5/($G$5+$G$3)),0)</f>
        <v>#VALUE!</v>
      </c>
      <c r="L52" s="30" t="e">
        <f>IF(C52&lt;0,C52*0,IF($M$5&lt;1,(($M$5/12)*'Program 2'!C52),$M$5))</f>
        <v>#VALUE!</v>
      </c>
      <c r="M52" s="26"/>
      <c r="N52" s="26"/>
      <c r="O52" s="38">
        <f t="shared" si="10"/>
        <v>0</v>
      </c>
      <c r="P52" s="26" t="e">
        <f t="shared" si="11"/>
        <v>#VALUE!</v>
      </c>
      <c r="Q52" s="26" t="e">
        <f t="shared" si="1"/>
        <v>#VALUE!</v>
      </c>
      <c r="R52" s="31" t="e">
        <f t="shared" si="12"/>
        <v>#VALUE!</v>
      </c>
      <c r="S52" s="31" t="e">
        <f t="shared" si="13"/>
        <v>#VALUE!</v>
      </c>
      <c r="T52" s="31" t="e">
        <f t="shared" si="14"/>
        <v>#VALUE!</v>
      </c>
      <c r="U52" s="31" t="e">
        <f t="shared" si="15"/>
        <v>#VALUE!</v>
      </c>
      <c r="V52" s="26" t="e">
        <f t="shared" si="2"/>
        <v>#VALUE!</v>
      </c>
      <c r="W52" s="26" t="e">
        <f t="shared" si="3"/>
        <v>#VALUE!</v>
      </c>
      <c r="X52" s="26" t="e">
        <f t="shared" si="4"/>
        <v>#VALUE!</v>
      </c>
      <c r="Y52" s="26" t="e">
        <f t="shared" si="5"/>
        <v>#VALUE!</v>
      </c>
      <c r="Z52" s="26" t="e">
        <f t="shared" si="6"/>
        <v>#VALUE!</v>
      </c>
      <c r="AA52" s="26" t="e">
        <f t="shared" si="7"/>
        <v>#VALUE!</v>
      </c>
      <c r="AB52" s="26" t="e">
        <f>IF(P52&gt;0,IF(SUM($N$16:N52)&gt;0,'Program 2'!Loan_Amount-SUM($N$16:N52),'Program 2'!Loan_Amount),0)</f>
        <v>#VALUE!</v>
      </c>
      <c r="AC52" s="37" t="e">
        <f>AB52*('Step 2 Program Parameters'!$C$3/12)</f>
        <v>#VALUE!</v>
      </c>
      <c r="AD52" s="26"/>
      <c r="AE52" s="26"/>
    </row>
    <row r="53" spans="1:31" x14ac:dyDescent="0.2">
      <c r="A53" s="27" t="str">
        <f>IF(Values_Entered,A52+1,"")</f>
        <v/>
      </c>
      <c r="B53" s="28" t="str">
        <f t="shared" si="8"/>
        <v/>
      </c>
      <c r="C53" s="29" t="str">
        <f t="shared" si="16"/>
        <v/>
      </c>
      <c r="D53" s="29" t="str">
        <f t="shared" si="17"/>
        <v/>
      </c>
      <c r="E53" s="29" t="str">
        <f t="shared" si="18"/>
        <v/>
      </c>
      <c r="F53" s="29" t="str">
        <f t="shared" si="9"/>
        <v/>
      </c>
      <c r="G53" s="29" t="str">
        <f>IF(Pay_Num&lt;&gt;"",IF('Program 2'!Pay_Num&lt;=$J$2,0,Total_Pay-Int),"")</f>
        <v/>
      </c>
      <c r="H53" s="29" t="str">
        <f t="shared" si="19"/>
        <v/>
      </c>
      <c r="I53" s="29" t="str">
        <f t="shared" si="0"/>
        <v/>
      </c>
      <c r="J53" s="30" t="e">
        <f>IF('Program 2'!Beg_Bal&gt;0,E53*($G$3/($G$3+$G$5)),0)</f>
        <v>#VALUE!</v>
      </c>
      <c r="K53" s="30" t="e">
        <f>IF('Program 2'!Beg_Bal&gt;0,E53*($G$5/($G$5+$G$3)),0)</f>
        <v>#VALUE!</v>
      </c>
      <c r="L53" s="30" t="e">
        <f>IF(C53&lt;0,C53*0,IF($M$5&lt;1,(($M$5/12)*'Program 2'!C53),$M$5))</f>
        <v>#VALUE!</v>
      </c>
      <c r="M53" s="26"/>
      <c r="N53" s="26"/>
      <c r="O53" s="38">
        <f t="shared" si="10"/>
        <v>0</v>
      </c>
      <c r="P53" s="26" t="e">
        <f t="shared" si="11"/>
        <v>#VALUE!</v>
      </c>
      <c r="Q53" s="26" t="e">
        <f t="shared" si="1"/>
        <v>#VALUE!</v>
      </c>
      <c r="R53" s="31" t="e">
        <f t="shared" si="12"/>
        <v>#VALUE!</v>
      </c>
      <c r="S53" s="31" t="e">
        <f t="shared" si="13"/>
        <v>#VALUE!</v>
      </c>
      <c r="T53" s="31" t="e">
        <f t="shared" si="14"/>
        <v>#VALUE!</v>
      </c>
      <c r="U53" s="31" t="e">
        <f t="shared" si="15"/>
        <v>#VALUE!</v>
      </c>
      <c r="V53" s="26" t="e">
        <f t="shared" si="2"/>
        <v>#VALUE!</v>
      </c>
      <c r="W53" s="26" t="e">
        <f t="shared" si="3"/>
        <v>#VALUE!</v>
      </c>
      <c r="X53" s="26" t="e">
        <f t="shared" si="4"/>
        <v>#VALUE!</v>
      </c>
      <c r="Y53" s="26" t="e">
        <f t="shared" si="5"/>
        <v>#VALUE!</v>
      </c>
      <c r="Z53" s="26" t="e">
        <f t="shared" si="6"/>
        <v>#VALUE!</v>
      </c>
      <c r="AA53" s="26" t="e">
        <f t="shared" si="7"/>
        <v>#VALUE!</v>
      </c>
      <c r="AB53" s="26" t="e">
        <f>IF(P53&gt;0,IF(SUM($N$16:N53)&gt;0,'Program 2'!Loan_Amount-SUM($N$16:N53),'Program 2'!Loan_Amount),0)</f>
        <v>#VALUE!</v>
      </c>
      <c r="AC53" s="37" t="e">
        <f>AB53*('Step 2 Program Parameters'!$C$3/12)</f>
        <v>#VALUE!</v>
      </c>
      <c r="AD53" s="26"/>
      <c r="AE53" s="26"/>
    </row>
    <row r="54" spans="1:31" x14ac:dyDescent="0.2">
      <c r="A54" s="27" t="str">
        <f>IF(Values_Entered,A53+1,"")</f>
        <v/>
      </c>
      <c r="B54" s="28" t="str">
        <f t="shared" si="8"/>
        <v/>
      </c>
      <c r="C54" s="29" t="str">
        <f t="shared" si="16"/>
        <v/>
      </c>
      <c r="D54" s="29" t="str">
        <f t="shared" si="17"/>
        <v/>
      </c>
      <c r="E54" s="29" t="str">
        <f t="shared" si="18"/>
        <v/>
      </c>
      <c r="F54" s="29" t="str">
        <f t="shared" si="9"/>
        <v/>
      </c>
      <c r="G54" s="29" t="str">
        <f>IF(Pay_Num&lt;&gt;"",IF('Program 2'!Pay_Num&lt;=$J$2,0,Total_Pay-Int),"")</f>
        <v/>
      </c>
      <c r="H54" s="29" t="str">
        <f t="shared" si="19"/>
        <v/>
      </c>
      <c r="I54" s="29" t="str">
        <f t="shared" si="0"/>
        <v/>
      </c>
      <c r="J54" s="30" t="e">
        <f>IF('Program 2'!Beg_Bal&gt;0,E54*($G$3/($G$3+$G$5)),0)</f>
        <v>#VALUE!</v>
      </c>
      <c r="K54" s="30" t="e">
        <f>IF('Program 2'!Beg_Bal&gt;0,E54*($G$5/($G$5+$G$3)),0)</f>
        <v>#VALUE!</v>
      </c>
      <c r="L54" s="30" t="e">
        <f>IF(C54&lt;0,C54*0,IF($M$5&lt;1,(($M$5/12)*'Program 2'!C54),$M$5))</f>
        <v>#VALUE!</v>
      </c>
      <c r="M54" s="26"/>
      <c r="N54" s="26"/>
      <c r="O54" s="38">
        <f t="shared" si="10"/>
        <v>0</v>
      </c>
      <c r="P54" s="26" t="e">
        <f t="shared" si="11"/>
        <v>#VALUE!</v>
      </c>
      <c r="Q54" s="26" t="e">
        <f t="shared" si="1"/>
        <v>#VALUE!</v>
      </c>
      <c r="R54" s="31" t="e">
        <f t="shared" si="12"/>
        <v>#VALUE!</v>
      </c>
      <c r="S54" s="31" t="e">
        <f t="shared" si="13"/>
        <v>#VALUE!</v>
      </c>
      <c r="T54" s="31" t="e">
        <f t="shared" si="14"/>
        <v>#VALUE!</v>
      </c>
      <c r="U54" s="31" t="e">
        <f t="shared" si="15"/>
        <v>#VALUE!</v>
      </c>
      <c r="V54" s="26" t="e">
        <f t="shared" si="2"/>
        <v>#VALUE!</v>
      </c>
      <c r="W54" s="26" t="e">
        <f t="shared" si="3"/>
        <v>#VALUE!</v>
      </c>
      <c r="X54" s="26" t="e">
        <f t="shared" si="4"/>
        <v>#VALUE!</v>
      </c>
      <c r="Y54" s="26" t="e">
        <f t="shared" si="5"/>
        <v>#VALUE!</v>
      </c>
      <c r="Z54" s="26" t="e">
        <f t="shared" si="6"/>
        <v>#VALUE!</v>
      </c>
      <c r="AA54" s="26" t="e">
        <f t="shared" si="7"/>
        <v>#VALUE!</v>
      </c>
      <c r="AB54" s="26" t="e">
        <f>IF(P54&gt;0,IF(SUM($N$16:N54)&gt;0,'Program 2'!Loan_Amount-SUM($N$16:N54),'Program 2'!Loan_Amount),0)</f>
        <v>#VALUE!</v>
      </c>
      <c r="AC54" s="37" t="e">
        <f>AB54*('Step 2 Program Parameters'!$C$3/12)</f>
        <v>#VALUE!</v>
      </c>
      <c r="AD54" s="26"/>
      <c r="AE54" s="26"/>
    </row>
    <row r="55" spans="1:31" x14ac:dyDescent="0.2">
      <c r="A55" s="27" t="str">
        <f>IF(Values_Entered,A54+1,"")</f>
        <v/>
      </c>
      <c r="B55" s="28" t="str">
        <f t="shared" si="8"/>
        <v/>
      </c>
      <c r="C55" s="29" t="str">
        <f t="shared" si="16"/>
        <v/>
      </c>
      <c r="D55" s="29" t="str">
        <f t="shared" si="17"/>
        <v/>
      </c>
      <c r="E55" s="29" t="str">
        <f t="shared" si="18"/>
        <v/>
      </c>
      <c r="F55" s="29" t="str">
        <f t="shared" si="9"/>
        <v/>
      </c>
      <c r="G55" s="29" t="str">
        <f>IF(Pay_Num&lt;&gt;"",IF('Program 2'!Pay_Num&lt;=$J$2,0,Total_Pay-Int),"")</f>
        <v/>
      </c>
      <c r="H55" s="29" t="str">
        <f t="shared" si="19"/>
        <v/>
      </c>
      <c r="I55" s="29" t="str">
        <f t="shared" si="0"/>
        <v/>
      </c>
      <c r="J55" s="30" t="e">
        <f>IF('Program 2'!Beg_Bal&gt;0,E55*($G$3/($G$3+$G$5)),0)</f>
        <v>#VALUE!</v>
      </c>
      <c r="K55" s="30" t="e">
        <f>IF('Program 2'!Beg_Bal&gt;0,E55*($G$5/($G$5+$G$3)),0)</f>
        <v>#VALUE!</v>
      </c>
      <c r="L55" s="30" t="e">
        <f>IF(C55&lt;0,C55*0,IF($M$5&lt;1,(($M$5/12)*'Program 2'!C55),$M$5))</f>
        <v>#VALUE!</v>
      </c>
      <c r="M55" s="26"/>
      <c r="N55" s="26"/>
      <c r="O55" s="38">
        <f t="shared" si="10"/>
        <v>0</v>
      </c>
      <c r="P55" s="26" t="e">
        <f t="shared" si="11"/>
        <v>#VALUE!</v>
      </c>
      <c r="Q55" s="26" t="e">
        <f t="shared" si="1"/>
        <v>#VALUE!</v>
      </c>
      <c r="R55" s="31" t="e">
        <f t="shared" si="12"/>
        <v>#VALUE!</v>
      </c>
      <c r="S55" s="31" t="e">
        <f t="shared" si="13"/>
        <v>#VALUE!</v>
      </c>
      <c r="T55" s="31" t="e">
        <f t="shared" si="14"/>
        <v>#VALUE!</v>
      </c>
      <c r="U55" s="31" t="e">
        <f t="shared" si="15"/>
        <v>#VALUE!</v>
      </c>
      <c r="V55" s="26" t="e">
        <f t="shared" si="2"/>
        <v>#VALUE!</v>
      </c>
      <c r="W55" s="26" t="e">
        <f t="shared" si="3"/>
        <v>#VALUE!</v>
      </c>
      <c r="X55" s="26" t="e">
        <f t="shared" si="4"/>
        <v>#VALUE!</v>
      </c>
      <c r="Y55" s="26" t="e">
        <f t="shared" si="5"/>
        <v>#VALUE!</v>
      </c>
      <c r="Z55" s="26" t="e">
        <f t="shared" si="6"/>
        <v>#VALUE!</v>
      </c>
      <c r="AA55" s="26" t="e">
        <f t="shared" si="7"/>
        <v>#VALUE!</v>
      </c>
      <c r="AB55" s="26" t="e">
        <f>IF(P55&gt;0,IF(SUM($N$16:N55)&gt;0,'Program 2'!Loan_Amount-SUM($N$16:N55),'Program 2'!Loan_Amount),0)</f>
        <v>#VALUE!</v>
      </c>
      <c r="AC55" s="37" t="e">
        <f>AB55*('Step 2 Program Parameters'!$C$3/12)</f>
        <v>#VALUE!</v>
      </c>
      <c r="AD55" s="26"/>
      <c r="AE55" s="26"/>
    </row>
    <row r="56" spans="1:31" x14ac:dyDescent="0.2">
      <c r="A56" s="27" t="str">
        <f>IF(Values_Entered,A55+1,"")</f>
        <v/>
      </c>
      <c r="B56" s="28" t="str">
        <f t="shared" si="8"/>
        <v/>
      </c>
      <c r="C56" s="29" t="str">
        <f t="shared" si="16"/>
        <v/>
      </c>
      <c r="D56" s="29" t="str">
        <f t="shared" si="17"/>
        <v/>
      </c>
      <c r="E56" s="29" t="str">
        <f t="shared" si="18"/>
        <v/>
      </c>
      <c r="F56" s="29" t="str">
        <f t="shared" si="9"/>
        <v/>
      </c>
      <c r="G56" s="29" t="str">
        <f>IF(Pay_Num&lt;&gt;"",IF('Program 2'!Pay_Num&lt;=$J$2,0,Total_Pay-Int),"")</f>
        <v/>
      </c>
      <c r="H56" s="29" t="str">
        <f t="shared" si="19"/>
        <v/>
      </c>
      <c r="I56" s="29" t="str">
        <f t="shared" si="0"/>
        <v/>
      </c>
      <c r="J56" s="30" t="e">
        <f>IF('Program 2'!Beg_Bal&gt;0,E56*($G$3/($G$3+$G$5)),0)</f>
        <v>#VALUE!</v>
      </c>
      <c r="K56" s="30" t="e">
        <f>IF('Program 2'!Beg_Bal&gt;0,E56*($G$5/($G$5+$G$3)),0)</f>
        <v>#VALUE!</v>
      </c>
      <c r="L56" s="30" t="e">
        <f>IF(C56&lt;0,C56*0,IF($M$5&lt;1,(($M$5/12)*'Program 2'!C56),$M$5))</f>
        <v>#VALUE!</v>
      </c>
      <c r="M56" s="26"/>
      <c r="N56" s="26"/>
      <c r="O56" s="38">
        <f t="shared" si="10"/>
        <v>0</v>
      </c>
      <c r="P56" s="26" t="e">
        <f t="shared" si="11"/>
        <v>#VALUE!</v>
      </c>
      <c r="Q56" s="26" t="e">
        <f t="shared" si="1"/>
        <v>#VALUE!</v>
      </c>
      <c r="R56" s="31" t="e">
        <f t="shared" si="12"/>
        <v>#VALUE!</v>
      </c>
      <c r="S56" s="31" t="e">
        <f t="shared" si="13"/>
        <v>#VALUE!</v>
      </c>
      <c r="T56" s="31" t="e">
        <f t="shared" si="14"/>
        <v>#VALUE!</v>
      </c>
      <c r="U56" s="31" t="e">
        <f t="shared" si="15"/>
        <v>#VALUE!</v>
      </c>
      <c r="V56" s="26" t="e">
        <f t="shared" si="2"/>
        <v>#VALUE!</v>
      </c>
      <c r="W56" s="26" t="e">
        <f t="shared" si="3"/>
        <v>#VALUE!</v>
      </c>
      <c r="X56" s="26" t="e">
        <f t="shared" si="4"/>
        <v>#VALUE!</v>
      </c>
      <c r="Y56" s="26" t="e">
        <f t="shared" si="5"/>
        <v>#VALUE!</v>
      </c>
      <c r="Z56" s="26" t="e">
        <f t="shared" si="6"/>
        <v>#VALUE!</v>
      </c>
      <c r="AA56" s="26" t="e">
        <f t="shared" si="7"/>
        <v>#VALUE!</v>
      </c>
      <c r="AB56" s="26" t="e">
        <f>IF(P56&gt;0,IF(SUM($N$16:N56)&gt;0,'Program 2'!Loan_Amount-SUM($N$16:N56),'Program 2'!Loan_Amount),0)</f>
        <v>#VALUE!</v>
      </c>
      <c r="AC56" s="37" t="e">
        <f>AB56*('Step 2 Program Parameters'!$C$3/12)</f>
        <v>#VALUE!</v>
      </c>
      <c r="AD56" s="26"/>
      <c r="AE56" s="26"/>
    </row>
    <row r="57" spans="1:31" x14ac:dyDescent="0.2">
      <c r="A57" s="27" t="str">
        <f>IF(Values_Entered,A56+1,"")</f>
        <v/>
      </c>
      <c r="B57" s="28" t="str">
        <f t="shared" si="8"/>
        <v/>
      </c>
      <c r="C57" s="29" t="str">
        <f t="shared" si="16"/>
        <v/>
      </c>
      <c r="D57" s="29" t="str">
        <f t="shared" si="17"/>
        <v/>
      </c>
      <c r="E57" s="29" t="str">
        <f t="shared" si="18"/>
        <v/>
      </c>
      <c r="F57" s="29" t="str">
        <f t="shared" si="9"/>
        <v/>
      </c>
      <c r="G57" s="29" t="str">
        <f>IF(Pay_Num&lt;&gt;"",IF('Program 2'!Pay_Num&lt;=$J$2,0,Total_Pay-Int),"")</f>
        <v/>
      </c>
      <c r="H57" s="29" t="str">
        <f t="shared" si="19"/>
        <v/>
      </c>
      <c r="I57" s="29" t="str">
        <f t="shared" si="0"/>
        <v/>
      </c>
      <c r="J57" s="30" t="e">
        <f>IF('Program 2'!Beg_Bal&gt;0,E57*($G$3/($G$3+$G$5)),0)</f>
        <v>#VALUE!</v>
      </c>
      <c r="K57" s="30" t="e">
        <f>IF('Program 2'!Beg_Bal&gt;0,E57*($G$5/($G$5+$G$3)),0)</f>
        <v>#VALUE!</v>
      </c>
      <c r="L57" s="30" t="e">
        <f>IF(C57&lt;0,C57*0,IF($M$5&lt;1,(($M$5/12)*'Program 2'!C57),$M$5))</f>
        <v>#VALUE!</v>
      </c>
      <c r="M57" s="26"/>
      <c r="N57" s="26"/>
      <c r="O57" s="38">
        <f t="shared" si="10"/>
        <v>0</v>
      </c>
      <c r="P57" s="26" t="e">
        <f t="shared" si="11"/>
        <v>#VALUE!</v>
      </c>
      <c r="Q57" s="26" t="e">
        <f t="shared" si="1"/>
        <v>#VALUE!</v>
      </c>
      <c r="R57" s="31" t="e">
        <f t="shared" si="12"/>
        <v>#VALUE!</v>
      </c>
      <c r="S57" s="31" t="e">
        <f t="shared" si="13"/>
        <v>#VALUE!</v>
      </c>
      <c r="T57" s="31" t="e">
        <f t="shared" si="14"/>
        <v>#VALUE!</v>
      </c>
      <c r="U57" s="31" t="e">
        <f t="shared" si="15"/>
        <v>#VALUE!</v>
      </c>
      <c r="V57" s="26" t="e">
        <f t="shared" si="2"/>
        <v>#VALUE!</v>
      </c>
      <c r="W57" s="26" t="e">
        <f t="shared" si="3"/>
        <v>#VALUE!</v>
      </c>
      <c r="X57" s="26" t="e">
        <f t="shared" si="4"/>
        <v>#VALUE!</v>
      </c>
      <c r="Y57" s="26" t="e">
        <f t="shared" si="5"/>
        <v>#VALUE!</v>
      </c>
      <c r="Z57" s="26" t="e">
        <f t="shared" si="6"/>
        <v>#VALUE!</v>
      </c>
      <c r="AA57" s="26" t="e">
        <f t="shared" si="7"/>
        <v>#VALUE!</v>
      </c>
      <c r="AB57" s="26" t="e">
        <f>IF(P57&gt;0,IF(SUM($N$16:N57)&gt;0,'Program 2'!Loan_Amount-SUM($N$16:N57),'Program 2'!Loan_Amount),0)</f>
        <v>#VALUE!</v>
      </c>
      <c r="AC57" s="37" t="e">
        <f>AB57*('Step 2 Program Parameters'!$C$3/12)</f>
        <v>#VALUE!</v>
      </c>
      <c r="AD57" s="26"/>
    </row>
    <row r="58" spans="1:31" x14ac:dyDescent="0.2">
      <c r="A58" s="27" t="str">
        <f>IF(Values_Entered,A57+1,"")</f>
        <v/>
      </c>
      <c r="B58" s="28" t="str">
        <f t="shared" si="8"/>
        <v/>
      </c>
      <c r="C58" s="29" t="str">
        <f t="shared" si="16"/>
        <v/>
      </c>
      <c r="D58" s="29" t="str">
        <f t="shared" si="17"/>
        <v/>
      </c>
      <c r="E58" s="29" t="str">
        <f t="shared" si="18"/>
        <v/>
      </c>
      <c r="F58" s="29" t="str">
        <f t="shared" si="9"/>
        <v/>
      </c>
      <c r="G58" s="29" t="str">
        <f>IF(Pay_Num&lt;&gt;"",IF('Program 2'!Pay_Num&lt;=$J$2,0,Total_Pay-Int),"")</f>
        <v/>
      </c>
      <c r="H58" s="29" t="str">
        <f t="shared" si="19"/>
        <v/>
      </c>
      <c r="I58" s="29" t="str">
        <f t="shared" si="0"/>
        <v/>
      </c>
      <c r="J58" s="30" t="e">
        <f>IF('Program 2'!Beg_Bal&gt;0,E58*($G$3/($G$3+$G$5)),0)</f>
        <v>#VALUE!</v>
      </c>
      <c r="K58" s="30" t="e">
        <f>IF('Program 2'!Beg_Bal&gt;0,E58*($G$5/($G$5+$G$3)),0)</f>
        <v>#VALUE!</v>
      </c>
      <c r="L58" s="30" t="e">
        <f>IF(C58&lt;0,C58*0,IF($M$5&lt;1,(($M$5/12)*'Program 2'!C58),$M$5))</f>
        <v>#VALUE!</v>
      </c>
      <c r="M58" s="26"/>
      <c r="N58" s="26"/>
      <c r="O58" s="38">
        <f t="shared" si="10"/>
        <v>0</v>
      </c>
      <c r="P58" s="26" t="e">
        <f t="shared" si="11"/>
        <v>#VALUE!</v>
      </c>
      <c r="Q58" s="26" t="e">
        <f t="shared" si="1"/>
        <v>#VALUE!</v>
      </c>
      <c r="R58" s="31" t="e">
        <f t="shared" si="12"/>
        <v>#VALUE!</v>
      </c>
      <c r="S58" s="31" t="e">
        <f t="shared" si="13"/>
        <v>#VALUE!</v>
      </c>
      <c r="T58" s="31" t="e">
        <f t="shared" si="14"/>
        <v>#VALUE!</v>
      </c>
      <c r="U58" s="31" t="e">
        <f t="shared" si="15"/>
        <v>#VALUE!</v>
      </c>
      <c r="V58" s="26" t="e">
        <f t="shared" si="2"/>
        <v>#VALUE!</v>
      </c>
      <c r="W58" s="26" t="e">
        <f t="shared" si="3"/>
        <v>#VALUE!</v>
      </c>
      <c r="X58" s="26" t="e">
        <f t="shared" si="4"/>
        <v>#VALUE!</v>
      </c>
      <c r="Y58" s="26" t="e">
        <f t="shared" si="5"/>
        <v>#VALUE!</v>
      </c>
      <c r="Z58" s="26" t="e">
        <f t="shared" si="6"/>
        <v>#VALUE!</v>
      </c>
      <c r="AA58" s="26" t="e">
        <f t="shared" si="7"/>
        <v>#VALUE!</v>
      </c>
      <c r="AB58" s="26" t="e">
        <f>IF(P58&gt;0,IF(SUM($N$16:N58)&gt;0,'Program 2'!Loan_Amount-SUM($N$16:N58),'Program 2'!Loan_Amount),0)</f>
        <v>#VALUE!</v>
      </c>
      <c r="AC58" s="37" t="e">
        <f>AB58*('Step 2 Program Parameters'!$C$3/12)</f>
        <v>#VALUE!</v>
      </c>
      <c r="AD58" s="26"/>
    </row>
    <row r="59" spans="1:31" x14ac:dyDescent="0.2">
      <c r="A59" s="27" t="str">
        <f>IF(Values_Entered,A58+1,"")</f>
        <v/>
      </c>
      <c r="B59" s="28" t="str">
        <f t="shared" si="8"/>
        <v/>
      </c>
      <c r="C59" s="29" t="str">
        <f t="shared" si="16"/>
        <v/>
      </c>
      <c r="D59" s="29" t="str">
        <f t="shared" si="17"/>
        <v/>
      </c>
      <c r="E59" s="29" t="str">
        <f t="shared" si="18"/>
        <v/>
      </c>
      <c r="F59" s="29" t="str">
        <f t="shared" si="9"/>
        <v/>
      </c>
      <c r="G59" s="29" t="str">
        <f>IF(Pay_Num&lt;&gt;"",IF('Program 2'!Pay_Num&lt;=$J$2,0,Total_Pay-Int),"")</f>
        <v/>
      </c>
      <c r="H59" s="29" t="str">
        <f t="shared" si="19"/>
        <v/>
      </c>
      <c r="I59" s="29" t="str">
        <f t="shared" si="0"/>
        <v/>
      </c>
      <c r="J59" s="30" t="e">
        <f>IF('Program 2'!Beg_Bal&gt;0,E59*($G$3/($G$3+$G$5)),0)</f>
        <v>#VALUE!</v>
      </c>
      <c r="K59" s="30" t="e">
        <f>IF('Program 2'!Beg_Bal&gt;0,E59*($G$5/($G$5+$G$3)),0)</f>
        <v>#VALUE!</v>
      </c>
      <c r="L59" s="30" t="e">
        <f>IF(C59&lt;0,C59*0,IF($M$5&lt;1,(($M$5/12)*'Program 2'!C59),$M$5))</f>
        <v>#VALUE!</v>
      </c>
      <c r="M59" s="26"/>
      <c r="N59" s="26"/>
      <c r="O59" s="38">
        <f t="shared" si="10"/>
        <v>0</v>
      </c>
      <c r="P59" s="26" t="e">
        <f t="shared" si="11"/>
        <v>#VALUE!</v>
      </c>
      <c r="Q59" s="26" t="e">
        <f t="shared" si="1"/>
        <v>#VALUE!</v>
      </c>
      <c r="R59" s="31" t="e">
        <f t="shared" si="12"/>
        <v>#VALUE!</v>
      </c>
      <c r="S59" s="31" t="e">
        <f t="shared" si="13"/>
        <v>#VALUE!</v>
      </c>
      <c r="T59" s="31" t="e">
        <f t="shared" si="14"/>
        <v>#VALUE!</v>
      </c>
      <c r="U59" s="31" t="e">
        <f t="shared" si="15"/>
        <v>#VALUE!</v>
      </c>
      <c r="V59" s="26" t="e">
        <f t="shared" si="2"/>
        <v>#VALUE!</v>
      </c>
      <c r="W59" s="26" t="e">
        <f t="shared" si="3"/>
        <v>#VALUE!</v>
      </c>
      <c r="X59" s="26" t="e">
        <f t="shared" si="4"/>
        <v>#VALUE!</v>
      </c>
      <c r="Y59" s="26" t="e">
        <f t="shared" si="5"/>
        <v>#VALUE!</v>
      </c>
      <c r="Z59" s="26" t="e">
        <f t="shared" si="6"/>
        <v>#VALUE!</v>
      </c>
      <c r="AA59" s="26" t="e">
        <f t="shared" si="7"/>
        <v>#VALUE!</v>
      </c>
      <c r="AB59" s="26" t="e">
        <f>IF(P59&gt;0,IF(SUM($N$16:N59)&gt;0,'Program 2'!Loan_Amount-SUM($N$16:N59),'Program 2'!Loan_Amount),0)</f>
        <v>#VALUE!</v>
      </c>
      <c r="AC59" s="37" t="e">
        <f>AB59*('Step 2 Program Parameters'!$C$3/12)</f>
        <v>#VALUE!</v>
      </c>
      <c r="AD59" s="26"/>
    </row>
    <row r="60" spans="1:31" x14ac:dyDescent="0.2">
      <c r="A60" s="27" t="str">
        <f>IF(Values_Entered,A59+1,"")</f>
        <v/>
      </c>
      <c r="B60" s="28" t="str">
        <f t="shared" si="8"/>
        <v/>
      </c>
      <c r="C60" s="29" t="str">
        <f t="shared" si="16"/>
        <v/>
      </c>
      <c r="D60" s="29" t="str">
        <f t="shared" si="17"/>
        <v/>
      </c>
      <c r="E60" s="29" t="str">
        <f>IF(Pay_Num&lt;&gt;"",Scheduled_Extra_Payments,"")</f>
        <v/>
      </c>
      <c r="F60" s="29" t="str">
        <f t="shared" si="9"/>
        <v/>
      </c>
      <c r="G60" s="29" t="str">
        <f>IF(Pay_Num&lt;&gt;"",IF('Program 2'!Pay_Num&lt;=$J$2,0,Total_Pay-Int),"")</f>
        <v/>
      </c>
      <c r="H60" s="29" t="str">
        <f t="shared" si="19"/>
        <v/>
      </c>
      <c r="I60" s="29" t="str">
        <f>IF(Pay_Num&lt;&gt;"",IF(Sched_Pay&lt;Beg_Bal,Beg_Bal-Princ,0),"")</f>
        <v/>
      </c>
      <c r="J60" s="30" t="e">
        <f>IF('Program 2'!Beg_Bal&gt;0,E60*($G$3/($G$3+$G$5)),0)</f>
        <v>#VALUE!</v>
      </c>
      <c r="K60" s="30" t="e">
        <f>IF('Program 2'!Beg_Bal&gt;0,E60*($G$5/($G$5+$G$3)),0)</f>
        <v>#VALUE!</v>
      </c>
      <c r="L60" s="30" t="e">
        <f>IF(C60&lt;0,C60*0,IF($M$5&lt;1,(($M$5/12)*'Program 2'!C60),$M$5))</f>
        <v>#VALUE!</v>
      </c>
      <c r="M60" s="26"/>
      <c r="N60" s="26"/>
      <c r="O60" s="38">
        <f t="shared" si="10"/>
        <v>0</v>
      </c>
      <c r="P60" s="26" t="e">
        <f t="shared" si="11"/>
        <v>#VALUE!</v>
      </c>
      <c r="Q60" s="26" t="e">
        <f t="shared" si="1"/>
        <v>#VALUE!</v>
      </c>
      <c r="R60" s="31" t="e">
        <f t="shared" si="12"/>
        <v>#VALUE!</v>
      </c>
      <c r="S60" s="31" t="e">
        <f t="shared" si="13"/>
        <v>#VALUE!</v>
      </c>
      <c r="T60" s="31" t="e">
        <f t="shared" si="14"/>
        <v>#VALUE!</v>
      </c>
      <c r="U60" s="31" t="e">
        <f t="shared" si="15"/>
        <v>#VALUE!</v>
      </c>
      <c r="V60" s="26" t="e">
        <f t="shared" si="2"/>
        <v>#VALUE!</v>
      </c>
      <c r="W60" s="26" t="e">
        <f t="shared" si="3"/>
        <v>#VALUE!</v>
      </c>
      <c r="X60" s="26" t="e">
        <f t="shared" si="4"/>
        <v>#VALUE!</v>
      </c>
      <c r="Y60" s="26" t="e">
        <f t="shared" si="5"/>
        <v>#VALUE!</v>
      </c>
      <c r="Z60" s="26" t="e">
        <f t="shared" si="6"/>
        <v>#VALUE!</v>
      </c>
      <c r="AA60" s="26" t="e">
        <f t="shared" si="7"/>
        <v>#VALUE!</v>
      </c>
      <c r="AB60" s="26" t="e">
        <f>IF(P60&gt;0,IF(SUM($N$16:N60)&gt;0,'Program 2'!Loan_Amount-SUM($N$16:N60),'Program 2'!Loan_Amount),0)</f>
        <v>#VALUE!</v>
      </c>
      <c r="AC60" s="37" t="e">
        <f>AB60*('Step 2 Program Parameters'!$C$3/12)</f>
        <v>#VALUE!</v>
      </c>
      <c r="AD60" s="26"/>
    </row>
    <row r="61" spans="1:31" x14ac:dyDescent="0.2">
      <c r="A61" s="27" t="str">
        <f>IF(Values_Entered,A60+1,"")</f>
        <v/>
      </c>
      <c r="B61" s="28" t="str">
        <f t="shared" si="8"/>
        <v/>
      </c>
      <c r="C61" s="29" t="str">
        <f>IF(Pay_Num&lt;&gt;"",I60,"")</f>
        <v/>
      </c>
      <c r="D61" s="29" t="str">
        <f t="shared" si="17"/>
        <v/>
      </c>
      <c r="E61" s="29" t="str">
        <f t="shared" si="18"/>
        <v/>
      </c>
      <c r="F61" s="29" t="str">
        <f t="shared" si="9"/>
        <v/>
      </c>
      <c r="G61" s="29" t="str">
        <f>IF(Pay_Num&lt;&gt;"",IF('Program 2'!Pay_Num&lt;=$J$2,0,Total_Pay-Int),"")</f>
        <v/>
      </c>
      <c r="H61" s="29" t="str">
        <f t="shared" si="19"/>
        <v/>
      </c>
      <c r="I61" s="29" t="str">
        <f t="shared" si="0"/>
        <v/>
      </c>
      <c r="J61" s="30" t="e">
        <f>IF('Program 2'!Beg_Bal&gt;0,E61*($G$3/($G$3+$G$5)),0)</f>
        <v>#VALUE!</v>
      </c>
      <c r="K61" s="30" t="e">
        <f>IF('Program 2'!Beg_Bal&gt;0,E61*($G$5/($G$5+$G$3)),0)</f>
        <v>#VALUE!</v>
      </c>
      <c r="L61" s="30" t="e">
        <f>IF(C61&lt;0,C61*0,IF($M$5&lt;1,(($M$5/12)*'Program 2'!C61),$M$5))</f>
        <v>#VALUE!</v>
      </c>
      <c r="M61" s="26"/>
      <c r="N61" s="26"/>
      <c r="O61" s="38">
        <f t="shared" si="10"/>
        <v>0</v>
      </c>
      <c r="P61" s="26" t="e">
        <f>C61*(1-O61)</f>
        <v>#VALUE!</v>
      </c>
      <c r="Q61" s="26" t="e">
        <f t="shared" si="1"/>
        <v>#VALUE!</v>
      </c>
      <c r="R61" s="31" t="e">
        <f t="shared" si="12"/>
        <v>#VALUE!</v>
      </c>
      <c r="S61" s="31" t="e">
        <f t="shared" si="13"/>
        <v>#VALUE!</v>
      </c>
      <c r="T61" s="31" t="e">
        <f t="shared" si="14"/>
        <v>#VALUE!</v>
      </c>
      <c r="U61" s="31" t="e">
        <f t="shared" si="15"/>
        <v>#VALUE!</v>
      </c>
      <c r="V61" s="26" t="e">
        <f t="shared" si="2"/>
        <v>#VALUE!</v>
      </c>
      <c r="W61" s="26" t="e">
        <f t="shared" si="3"/>
        <v>#VALUE!</v>
      </c>
      <c r="X61" s="26" t="e">
        <f t="shared" si="4"/>
        <v>#VALUE!</v>
      </c>
      <c r="Y61" s="26" t="e">
        <f t="shared" si="5"/>
        <v>#VALUE!</v>
      </c>
      <c r="Z61" s="26" t="e">
        <f t="shared" si="6"/>
        <v>#VALUE!</v>
      </c>
      <c r="AA61" s="26" t="e">
        <f t="shared" si="7"/>
        <v>#VALUE!</v>
      </c>
      <c r="AB61" s="26" t="e">
        <f>IF(P61&gt;0,IF(SUM($N$16:N61)&gt;0,'Program 2'!Loan_Amount-SUM($N$16:N61),'Program 2'!Loan_Amount),0)</f>
        <v>#VALUE!</v>
      </c>
      <c r="AC61" s="37" t="e">
        <f>AB61*('Step 2 Program Parameters'!$C$3/12)</f>
        <v>#VALUE!</v>
      </c>
      <c r="AD61" s="26"/>
    </row>
    <row r="62" spans="1:31" x14ac:dyDescent="0.2">
      <c r="A62" s="27" t="str">
        <f>IF(Values_Entered,A61+1,"")</f>
        <v/>
      </c>
      <c r="B62" s="28" t="str">
        <f t="shared" si="8"/>
        <v/>
      </c>
      <c r="C62" s="29" t="str">
        <f t="shared" si="16"/>
        <v/>
      </c>
      <c r="D62" s="29" t="str">
        <f t="shared" si="17"/>
        <v/>
      </c>
      <c r="E62" s="29" t="str">
        <f t="shared" si="18"/>
        <v/>
      </c>
      <c r="F62" s="29" t="str">
        <f t="shared" si="9"/>
        <v/>
      </c>
      <c r="G62" s="29" t="str">
        <f>IF(Pay_Num&lt;&gt;"",IF('Program 2'!Pay_Num&lt;=$J$2,0,Total_Pay-Int),"")</f>
        <v/>
      </c>
      <c r="H62" s="29" t="str">
        <f t="shared" si="19"/>
        <v/>
      </c>
      <c r="I62" s="29" t="str">
        <f t="shared" si="0"/>
        <v/>
      </c>
      <c r="J62" s="30" t="e">
        <f>IF('Program 2'!Beg_Bal&gt;0,E62*($G$3/($G$3+$G$5)),0)</f>
        <v>#VALUE!</v>
      </c>
      <c r="K62" s="30" t="e">
        <f>IF('Program 2'!Beg_Bal&gt;0,E62*($G$5/($G$5+$G$3)),0)</f>
        <v>#VALUE!</v>
      </c>
      <c r="L62" s="30" t="e">
        <f>IF(C62&lt;0,C62*0,IF($M$5&lt;1,(($M$5/12)*'Program 2'!C62),$M$5))</f>
        <v>#VALUE!</v>
      </c>
      <c r="M62" s="26"/>
      <c r="N62" s="26"/>
      <c r="O62" s="38">
        <f t="shared" si="10"/>
        <v>0</v>
      </c>
      <c r="P62" s="26" t="e">
        <f>C62*(1-O62)</f>
        <v>#VALUE!</v>
      </c>
      <c r="Q62" s="26" t="e">
        <f t="shared" si="1"/>
        <v>#VALUE!</v>
      </c>
      <c r="R62" s="31" t="e">
        <f t="shared" si="12"/>
        <v>#VALUE!</v>
      </c>
      <c r="S62" s="31" t="e">
        <f t="shared" si="13"/>
        <v>#VALUE!</v>
      </c>
      <c r="T62" s="31" t="e">
        <f t="shared" si="14"/>
        <v>#VALUE!</v>
      </c>
      <c r="U62" s="31" t="e">
        <f t="shared" si="15"/>
        <v>#VALUE!</v>
      </c>
      <c r="V62" s="26" t="e">
        <f t="shared" si="2"/>
        <v>#VALUE!</v>
      </c>
      <c r="W62" s="26" t="e">
        <f t="shared" si="3"/>
        <v>#VALUE!</v>
      </c>
      <c r="X62" s="26" t="e">
        <f t="shared" si="4"/>
        <v>#VALUE!</v>
      </c>
      <c r="Y62" s="26" t="e">
        <f t="shared" si="5"/>
        <v>#VALUE!</v>
      </c>
      <c r="Z62" s="26" t="e">
        <f t="shared" si="6"/>
        <v>#VALUE!</v>
      </c>
      <c r="AA62" s="26" t="e">
        <f t="shared" si="7"/>
        <v>#VALUE!</v>
      </c>
      <c r="AB62" s="26" t="e">
        <f>IF(P62&gt;0,IF(SUM($N$16:N62)&gt;0,'Program 2'!Loan_Amount-SUM($N$16:N62),'Program 2'!Loan_Amount),0)</f>
        <v>#VALUE!</v>
      </c>
      <c r="AC62" s="37" t="e">
        <f>AB62*('Step 2 Program Parameters'!$C$3/12)</f>
        <v>#VALUE!</v>
      </c>
      <c r="AD62" s="26"/>
    </row>
    <row r="63" spans="1:31" x14ac:dyDescent="0.2">
      <c r="A63" s="27" t="str">
        <f>IF(Values_Entered,A62+1,"")</f>
        <v/>
      </c>
      <c r="B63" s="28" t="str">
        <f t="shared" si="8"/>
        <v/>
      </c>
      <c r="C63" s="29" t="str">
        <f t="shared" si="16"/>
        <v/>
      </c>
      <c r="D63" s="29" t="str">
        <f t="shared" si="17"/>
        <v/>
      </c>
      <c r="E63" s="29" t="str">
        <f t="shared" si="18"/>
        <v/>
      </c>
      <c r="F63" s="29" t="str">
        <f t="shared" si="9"/>
        <v/>
      </c>
      <c r="G63" s="29" t="str">
        <f>IF(Pay_Num&lt;&gt;"",IF('Program 2'!Pay_Num&lt;=$J$2,0,Total_Pay-Int),"")</f>
        <v/>
      </c>
      <c r="H63" s="29" t="str">
        <f t="shared" si="19"/>
        <v/>
      </c>
      <c r="I63" s="29" t="str">
        <f t="shared" si="0"/>
        <v/>
      </c>
      <c r="J63" s="30" t="e">
        <f>IF('Program 2'!Beg_Bal&gt;0,E63*($G$3/($G$3+$G$5)),0)</f>
        <v>#VALUE!</v>
      </c>
      <c r="K63" s="30" t="e">
        <f>IF('Program 2'!Beg_Bal&gt;0,E63*($G$5/($G$5+$G$3)),0)</f>
        <v>#VALUE!</v>
      </c>
      <c r="L63" s="30" t="e">
        <f>IF(C63&lt;0,C63*0,IF($M$5&lt;1,(($M$5/12)*'Program 2'!C63),$M$5))</f>
        <v>#VALUE!</v>
      </c>
      <c r="M63" s="26"/>
      <c r="N63" s="26"/>
      <c r="O63" s="38">
        <f t="shared" si="10"/>
        <v>0</v>
      </c>
      <c r="P63" s="26" t="e">
        <f t="shared" si="11"/>
        <v>#VALUE!</v>
      </c>
      <c r="Q63" s="26" t="e">
        <f t="shared" si="1"/>
        <v>#VALUE!</v>
      </c>
      <c r="R63" s="31" t="e">
        <f t="shared" si="12"/>
        <v>#VALUE!</v>
      </c>
      <c r="S63" s="31" t="e">
        <f t="shared" si="13"/>
        <v>#VALUE!</v>
      </c>
      <c r="T63" s="31" t="e">
        <f t="shared" si="14"/>
        <v>#VALUE!</v>
      </c>
      <c r="U63" s="31" t="e">
        <f t="shared" si="15"/>
        <v>#VALUE!</v>
      </c>
      <c r="V63" s="26" t="e">
        <f t="shared" si="2"/>
        <v>#VALUE!</v>
      </c>
      <c r="W63" s="26" t="e">
        <f t="shared" si="3"/>
        <v>#VALUE!</v>
      </c>
      <c r="X63" s="26" t="e">
        <f t="shared" si="4"/>
        <v>#VALUE!</v>
      </c>
      <c r="Y63" s="26" t="e">
        <f t="shared" si="5"/>
        <v>#VALUE!</v>
      </c>
      <c r="Z63" s="26" t="e">
        <f t="shared" si="6"/>
        <v>#VALUE!</v>
      </c>
      <c r="AA63" s="26" t="e">
        <f t="shared" si="7"/>
        <v>#VALUE!</v>
      </c>
      <c r="AB63" s="26" t="e">
        <f>IF(P63&gt;0,IF(SUM($N$16:N63)&gt;0,'Program 2'!Loan_Amount-SUM($N$16:N63),'Program 2'!Loan_Amount),0)</f>
        <v>#VALUE!</v>
      </c>
      <c r="AC63" s="37" t="e">
        <f>AB63*('Step 2 Program Parameters'!$C$3/12)</f>
        <v>#VALUE!</v>
      </c>
      <c r="AD63" s="26"/>
      <c r="AE63" s="1" t="e">
        <f>'Step 2 Program Parameters'!$C$35*'Program 2'!Z63</f>
        <v>#VALUE!</v>
      </c>
    </row>
    <row r="64" spans="1:31" x14ac:dyDescent="0.2">
      <c r="A64" s="27" t="str">
        <f>IF(Values_Entered,A63+1,"")</f>
        <v/>
      </c>
      <c r="B64" s="28" t="str">
        <f t="shared" si="8"/>
        <v/>
      </c>
      <c r="C64" s="29" t="str">
        <f t="shared" si="16"/>
        <v/>
      </c>
      <c r="D64" s="29" t="str">
        <f t="shared" si="17"/>
        <v/>
      </c>
      <c r="E64" s="29" t="str">
        <f t="shared" si="18"/>
        <v/>
      </c>
      <c r="F64" s="29" t="str">
        <f t="shared" si="9"/>
        <v/>
      </c>
      <c r="G64" s="29" t="str">
        <f>IF(Pay_Num&lt;&gt;"",IF('Program 2'!Pay_Num&lt;=$J$2,0,Total_Pay-Int),"")</f>
        <v/>
      </c>
      <c r="H64" s="29" t="str">
        <f t="shared" si="19"/>
        <v/>
      </c>
      <c r="I64" s="29" t="str">
        <f t="shared" si="0"/>
        <v/>
      </c>
      <c r="J64" s="30" t="e">
        <f>IF('Program 2'!Beg_Bal&gt;0,E64*($G$3/($G$3+$G$5)),0)</f>
        <v>#VALUE!</v>
      </c>
      <c r="K64" s="30" t="e">
        <f>IF('Program 2'!Beg_Bal&gt;0,E64*($G$5/($G$5+$G$3)),0)</f>
        <v>#VALUE!</v>
      </c>
      <c r="L64" s="30" t="e">
        <f>IF(C64&lt;0,C64*0,IF($M$5&lt;1,(($M$5/12)*'Program 2'!C64),$M$5))</f>
        <v>#VALUE!</v>
      </c>
      <c r="M64" s="26"/>
      <c r="N64" s="26"/>
      <c r="O64" s="38">
        <f t="shared" si="10"/>
        <v>0</v>
      </c>
      <c r="P64" s="26" t="e">
        <f t="shared" si="11"/>
        <v>#VALUE!</v>
      </c>
      <c r="Q64" s="26" t="e">
        <f t="shared" si="1"/>
        <v>#VALUE!</v>
      </c>
      <c r="R64" s="31" t="e">
        <f t="shared" si="12"/>
        <v>#VALUE!</v>
      </c>
      <c r="S64" s="31" t="e">
        <f t="shared" si="13"/>
        <v>#VALUE!</v>
      </c>
      <c r="T64" s="31" t="e">
        <f t="shared" si="14"/>
        <v>#VALUE!</v>
      </c>
      <c r="U64" s="31" t="e">
        <f t="shared" si="15"/>
        <v>#VALUE!</v>
      </c>
      <c r="V64" s="26" t="e">
        <f t="shared" si="2"/>
        <v>#VALUE!</v>
      </c>
      <c r="W64" s="26" t="e">
        <f t="shared" si="3"/>
        <v>#VALUE!</v>
      </c>
      <c r="X64" s="26" t="e">
        <f t="shared" si="4"/>
        <v>#VALUE!</v>
      </c>
      <c r="Y64" s="26" t="e">
        <f t="shared" si="5"/>
        <v>#VALUE!</v>
      </c>
      <c r="Z64" s="26" t="e">
        <f t="shared" si="6"/>
        <v>#VALUE!</v>
      </c>
      <c r="AA64" s="26" t="e">
        <f t="shared" si="7"/>
        <v>#VALUE!</v>
      </c>
      <c r="AB64" s="26" t="e">
        <f>IF(P64&gt;0,IF(SUM($N$16:N64)&gt;0,'Program 2'!Loan_Amount-SUM($N$16:N64),'Program 2'!Loan_Amount),0)</f>
        <v>#VALUE!</v>
      </c>
      <c r="AC64" s="37" t="e">
        <f>AB64*('Step 2 Program Parameters'!$C$3/12)</f>
        <v>#VALUE!</v>
      </c>
      <c r="AD64" s="26"/>
      <c r="AE64" s="26"/>
    </row>
    <row r="65" spans="1:31" x14ac:dyDescent="0.2">
      <c r="A65" s="27" t="str">
        <f>IF(Values_Entered,A64+1,"")</f>
        <v/>
      </c>
      <c r="B65" s="28" t="str">
        <f t="shared" si="8"/>
        <v/>
      </c>
      <c r="C65" s="29" t="str">
        <f t="shared" si="16"/>
        <v/>
      </c>
      <c r="D65" s="29" t="str">
        <f t="shared" si="17"/>
        <v/>
      </c>
      <c r="E65" s="29" t="str">
        <f t="shared" si="18"/>
        <v/>
      </c>
      <c r="F65" s="29" t="str">
        <f t="shared" si="9"/>
        <v/>
      </c>
      <c r="G65" s="29" t="str">
        <f>IF(Pay_Num&lt;&gt;"",IF('Program 2'!Pay_Num&lt;=$J$2,0,Total_Pay-Int),"")</f>
        <v/>
      </c>
      <c r="H65" s="29" t="str">
        <f t="shared" si="19"/>
        <v/>
      </c>
      <c r="I65" s="29" t="str">
        <f t="shared" si="0"/>
        <v/>
      </c>
      <c r="J65" s="30" t="e">
        <f>IF('Program 2'!Beg_Bal&gt;0,E65*($G$3/($G$3+$G$5)),0)</f>
        <v>#VALUE!</v>
      </c>
      <c r="K65" s="30" t="e">
        <f>IF('Program 2'!Beg_Bal&gt;0,E65*($G$5/($G$5+$G$3)),0)</f>
        <v>#VALUE!</v>
      </c>
      <c r="L65" s="30" t="e">
        <f>IF(C65&lt;0,C65*0,IF($M$5&lt;1,(($M$5/12)*'Program 2'!C65),$M$5))</f>
        <v>#VALUE!</v>
      </c>
      <c r="M65" s="26"/>
      <c r="N65" s="26"/>
      <c r="O65" s="38">
        <f t="shared" si="10"/>
        <v>0</v>
      </c>
      <c r="P65" s="26" t="e">
        <f t="shared" si="11"/>
        <v>#VALUE!</v>
      </c>
      <c r="Q65" s="26" t="e">
        <f t="shared" si="1"/>
        <v>#VALUE!</v>
      </c>
      <c r="R65" s="31" t="e">
        <f t="shared" si="12"/>
        <v>#VALUE!</v>
      </c>
      <c r="S65" s="31" t="e">
        <f t="shared" si="13"/>
        <v>#VALUE!</v>
      </c>
      <c r="T65" s="31" t="e">
        <f t="shared" si="14"/>
        <v>#VALUE!</v>
      </c>
      <c r="U65" s="31" t="e">
        <f t="shared" si="15"/>
        <v>#VALUE!</v>
      </c>
      <c r="V65" s="26" t="e">
        <f t="shared" si="2"/>
        <v>#VALUE!</v>
      </c>
      <c r="W65" s="26" t="e">
        <f t="shared" si="3"/>
        <v>#VALUE!</v>
      </c>
      <c r="X65" s="26" t="e">
        <f t="shared" si="4"/>
        <v>#VALUE!</v>
      </c>
      <c r="Y65" s="26" t="e">
        <f t="shared" si="5"/>
        <v>#VALUE!</v>
      </c>
      <c r="Z65" s="26" t="e">
        <f t="shared" si="6"/>
        <v>#VALUE!</v>
      </c>
      <c r="AA65" s="26" t="e">
        <f t="shared" si="7"/>
        <v>#VALUE!</v>
      </c>
      <c r="AB65" s="26" t="e">
        <f>IF(P65&gt;0,IF(SUM($N$16:N65)&gt;0,'Program 2'!Loan_Amount-SUM($N$16:N65),'Program 2'!Loan_Amount),0)</f>
        <v>#VALUE!</v>
      </c>
      <c r="AC65" s="37" t="e">
        <f>AB65*('Step 2 Program Parameters'!$C$3/12)</f>
        <v>#VALUE!</v>
      </c>
      <c r="AD65" s="26"/>
      <c r="AE65" s="26"/>
    </row>
    <row r="66" spans="1:31" x14ac:dyDescent="0.2">
      <c r="A66" s="27" t="str">
        <f>IF(Values_Entered,A65+1,"")</f>
        <v/>
      </c>
      <c r="B66" s="28" t="str">
        <f t="shared" si="8"/>
        <v/>
      </c>
      <c r="C66" s="29" t="str">
        <f t="shared" si="16"/>
        <v/>
      </c>
      <c r="D66" s="29" t="str">
        <f t="shared" si="17"/>
        <v/>
      </c>
      <c r="E66" s="29" t="str">
        <f t="shared" si="18"/>
        <v/>
      </c>
      <c r="F66" s="29" t="str">
        <f t="shared" si="9"/>
        <v/>
      </c>
      <c r="G66" s="29" t="str">
        <f>IF(Pay_Num&lt;&gt;"",IF('Program 2'!Pay_Num&lt;=$J$2,0,Total_Pay-Int),"")</f>
        <v/>
      </c>
      <c r="H66" s="29" t="str">
        <f t="shared" si="19"/>
        <v/>
      </c>
      <c r="I66" s="29" t="str">
        <f t="shared" si="0"/>
        <v/>
      </c>
      <c r="J66" s="30" t="e">
        <f>IF('Program 2'!Beg_Bal&gt;0,E66*($G$3/($G$3+$G$5)),0)</f>
        <v>#VALUE!</v>
      </c>
      <c r="K66" s="30" t="e">
        <f>IF('Program 2'!Beg_Bal&gt;0,E66*($G$5/($G$5+$G$3)),0)</f>
        <v>#VALUE!</v>
      </c>
      <c r="L66" s="30" t="e">
        <f>IF(C66&lt;0,C66*0,IF($M$5&lt;1,(($M$5/12)*'Program 2'!C66),$M$5))</f>
        <v>#VALUE!</v>
      </c>
      <c r="M66" s="26"/>
      <c r="N66" s="26"/>
      <c r="O66" s="38">
        <f t="shared" si="10"/>
        <v>0</v>
      </c>
      <c r="P66" s="26" t="e">
        <f t="shared" si="11"/>
        <v>#VALUE!</v>
      </c>
      <c r="Q66" s="26" t="e">
        <f t="shared" si="1"/>
        <v>#VALUE!</v>
      </c>
      <c r="R66" s="31" t="e">
        <f t="shared" si="12"/>
        <v>#VALUE!</v>
      </c>
      <c r="S66" s="31" t="e">
        <f t="shared" si="13"/>
        <v>#VALUE!</v>
      </c>
      <c r="T66" s="31" t="e">
        <f t="shared" si="14"/>
        <v>#VALUE!</v>
      </c>
      <c r="U66" s="31" t="e">
        <f t="shared" si="15"/>
        <v>#VALUE!</v>
      </c>
      <c r="V66" s="26" t="e">
        <f t="shared" si="2"/>
        <v>#VALUE!</v>
      </c>
      <c r="W66" s="26" t="e">
        <f t="shared" si="3"/>
        <v>#VALUE!</v>
      </c>
      <c r="X66" s="26" t="e">
        <f t="shared" si="4"/>
        <v>#VALUE!</v>
      </c>
      <c r="Y66" s="26" t="e">
        <f t="shared" si="5"/>
        <v>#VALUE!</v>
      </c>
      <c r="Z66" s="26" t="e">
        <f t="shared" si="6"/>
        <v>#VALUE!</v>
      </c>
      <c r="AA66" s="26" t="e">
        <f t="shared" si="7"/>
        <v>#VALUE!</v>
      </c>
      <c r="AB66" s="26" t="e">
        <f>IF(P66&gt;0,IF(SUM($N$16:N66)&gt;0,'Program 2'!Loan_Amount-SUM($N$16:N66),'Program 2'!Loan_Amount),0)</f>
        <v>#VALUE!</v>
      </c>
      <c r="AC66" s="37" t="e">
        <f>AB66*('Step 2 Program Parameters'!$C$3/12)</f>
        <v>#VALUE!</v>
      </c>
      <c r="AD66" s="26"/>
      <c r="AE66" s="26"/>
    </row>
    <row r="67" spans="1:31" x14ac:dyDescent="0.2">
      <c r="A67" s="27" t="str">
        <f>IF(Values_Entered,A66+1,"")</f>
        <v/>
      </c>
      <c r="B67" s="28" t="str">
        <f t="shared" si="8"/>
        <v/>
      </c>
      <c r="C67" s="29" t="str">
        <f t="shared" si="16"/>
        <v/>
      </c>
      <c r="D67" s="29" t="str">
        <f t="shared" si="17"/>
        <v/>
      </c>
      <c r="E67" s="29" t="str">
        <f t="shared" si="18"/>
        <v/>
      </c>
      <c r="F67" s="29" t="str">
        <f t="shared" si="9"/>
        <v/>
      </c>
      <c r="G67" s="29" t="str">
        <f>IF(Pay_Num&lt;&gt;"",IF('Program 2'!Pay_Num&lt;=$J$2,0,Total_Pay-Int),"")</f>
        <v/>
      </c>
      <c r="H67" s="29" t="str">
        <f t="shared" si="19"/>
        <v/>
      </c>
      <c r="I67" s="29" t="str">
        <f t="shared" si="0"/>
        <v/>
      </c>
      <c r="J67" s="30" t="e">
        <f>IF('Program 2'!Beg_Bal&gt;0,E67*($G$3/($G$3+$G$5)),0)</f>
        <v>#VALUE!</v>
      </c>
      <c r="K67" s="30" t="e">
        <f>IF('Program 2'!Beg_Bal&gt;0,E67*($G$5/($G$5+$G$3)),0)</f>
        <v>#VALUE!</v>
      </c>
      <c r="L67" s="30" t="e">
        <f>IF(C67&lt;0,C67*0,IF($M$5&lt;1,(($M$5/12)*'Program 2'!C67),$M$5))</f>
        <v>#VALUE!</v>
      </c>
      <c r="M67" s="26"/>
      <c r="N67" s="26"/>
      <c r="O67" s="38">
        <f t="shared" si="10"/>
        <v>0</v>
      </c>
      <c r="P67" s="26" t="e">
        <f t="shared" si="11"/>
        <v>#VALUE!</v>
      </c>
      <c r="Q67" s="26" t="e">
        <f t="shared" si="1"/>
        <v>#VALUE!</v>
      </c>
      <c r="R67" s="31" t="e">
        <f t="shared" si="12"/>
        <v>#VALUE!</v>
      </c>
      <c r="S67" s="31" t="e">
        <f t="shared" si="13"/>
        <v>#VALUE!</v>
      </c>
      <c r="T67" s="31" t="e">
        <f t="shared" si="14"/>
        <v>#VALUE!</v>
      </c>
      <c r="U67" s="31" t="e">
        <f t="shared" si="15"/>
        <v>#VALUE!</v>
      </c>
      <c r="V67" s="26" t="e">
        <f t="shared" si="2"/>
        <v>#VALUE!</v>
      </c>
      <c r="W67" s="26" t="e">
        <f t="shared" si="3"/>
        <v>#VALUE!</v>
      </c>
      <c r="X67" s="26" t="e">
        <f t="shared" si="4"/>
        <v>#VALUE!</v>
      </c>
      <c r="Y67" s="26" t="e">
        <f t="shared" si="5"/>
        <v>#VALUE!</v>
      </c>
      <c r="Z67" s="26" t="e">
        <f t="shared" si="6"/>
        <v>#VALUE!</v>
      </c>
      <c r="AA67" s="26" t="e">
        <f t="shared" si="7"/>
        <v>#VALUE!</v>
      </c>
      <c r="AB67" s="26" t="e">
        <f>IF(P67&gt;0,IF(SUM($N$16:N67)&gt;0,'Program 2'!Loan_Amount-SUM($N$16:N67),'Program 2'!Loan_Amount),0)</f>
        <v>#VALUE!</v>
      </c>
      <c r="AC67" s="37" t="e">
        <f>AB67*('Step 2 Program Parameters'!$C$3/12)</f>
        <v>#VALUE!</v>
      </c>
      <c r="AD67" s="26"/>
      <c r="AE67" s="26"/>
    </row>
    <row r="68" spans="1:31" x14ac:dyDescent="0.2">
      <c r="A68" s="27" t="str">
        <f>IF(Values_Entered,A67+1,"")</f>
        <v/>
      </c>
      <c r="B68" s="28" t="str">
        <f t="shared" si="8"/>
        <v/>
      </c>
      <c r="C68" s="29" t="str">
        <f t="shared" si="16"/>
        <v/>
      </c>
      <c r="D68" s="29" t="str">
        <f t="shared" si="17"/>
        <v/>
      </c>
      <c r="E68" s="29" t="str">
        <f t="shared" si="18"/>
        <v/>
      </c>
      <c r="F68" s="29" t="str">
        <f t="shared" si="9"/>
        <v/>
      </c>
      <c r="G68" s="29" t="str">
        <f>IF(Pay_Num&lt;&gt;"",IF('Program 2'!Pay_Num&lt;=$J$2,0,Total_Pay-Int),"")</f>
        <v/>
      </c>
      <c r="H68" s="29" t="str">
        <f t="shared" si="19"/>
        <v/>
      </c>
      <c r="I68" s="29" t="str">
        <f t="shared" si="0"/>
        <v/>
      </c>
      <c r="J68" s="30" t="e">
        <f>IF('Program 2'!Beg_Bal&gt;0,E68*($G$3/($G$3+$G$5)),0)</f>
        <v>#VALUE!</v>
      </c>
      <c r="K68" s="30" t="e">
        <f>IF('Program 2'!Beg_Bal&gt;0,E68*($G$5/($G$5+$G$3)),0)</f>
        <v>#VALUE!</v>
      </c>
      <c r="L68" s="30" t="e">
        <f>IF(C68&lt;0,C68*0,IF($M$5&lt;1,(($M$5/12)*'Program 2'!C68),$M$5))</f>
        <v>#VALUE!</v>
      </c>
      <c r="M68" s="26"/>
      <c r="N68" s="26"/>
      <c r="O68" s="38">
        <f t="shared" si="10"/>
        <v>0</v>
      </c>
      <c r="P68" s="26" t="e">
        <f t="shared" si="11"/>
        <v>#VALUE!</v>
      </c>
      <c r="Q68" s="26" t="e">
        <f t="shared" si="1"/>
        <v>#VALUE!</v>
      </c>
      <c r="R68" s="31" t="e">
        <f t="shared" si="12"/>
        <v>#VALUE!</v>
      </c>
      <c r="S68" s="31" t="e">
        <f t="shared" si="13"/>
        <v>#VALUE!</v>
      </c>
      <c r="T68" s="31" t="e">
        <f t="shared" si="14"/>
        <v>#VALUE!</v>
      </c>
      <c r="U68" s="31" t="e">
        <f t="shared" si="15"/>
        <v>#VALUE!</v>
      </c>
      <c r="V68" s="26" t="e">
        <f t="shared" si="2"/>
        <v>#VALUE!</v>
      </c>
      <c r="W68" s="26" t="e">
        <f t="shared" si="3"/>
        <v>#VALUE!</v>
      </c>
      <c r="X68" s="26" t="e">
        <f t="shared" si="4"/>
        <v>#VALUE!</v>
      </c>
      <c r="Y68" s="26" t="e">
        <f t="shared" si="5"/>
        <v>#VALUE!</v>
      </c>
      <c r="Z68" s="26" t="e">
        <f t="shared" si="6"/>
        <v>#VALUE!</v>
      </c>
      <c r="AA68" s="26" t="e">
        <f t="shared" si="7"/>
        <v>#VALUE!</v>
      </c>
      <c r="AB68" s="26" t="e">
        <f>IF(P68&gt;0,IF(SUM($N$16:N68)&gt;0,'Program 2'!Loan_Amount-SUM($N$16:N68),'Program 2'!Loan_Amount),0)</f>
        <v>#VALUE!</v>
      </c>
      <c r="AC68" s="37" t="e">
        <f>AB68*('Step 2 Program Parameters'!$C$3/12)</f>
        <v>#VALUE!</v>
      </c>
      <c r="AD68" s="26"/>
      <c r="AE68" s="26"/>
    </row>
    <row r="69" spans="1:31" x14ac:dyDescent="0.2">
      <c r="A69" s="27" t="str">
        <f>IF(Values_Entered,A68+1,"")</f>
        <v/>
      </c>
      <c r="B69" s="28" t="str">
        <f t="shared" si="8"/>
        <v/>
      </c>
      <c r="C69" s="29" t="str">
        <f t="shared" si="16"/>
        <v/>
      </c>
      <c r="D69" s="29" t="str">
        <f t="shared" si="17"/>
        <v/>
      </c>
      <c r="E69" s="29" t="str">
        <f t="shared" si="18"/>
        <v/>
      </c>
      <c r="F69" s="29" t="str">
        <f t="shared" si="9"/>
        <v/>
      </c>
      <c r="G69" s="29" t="str">
        <f>IF(Pay_Num&lt;&gt;"",IF('Program 2'!Pay_Num&lt;=$J$2,0,Total_Pay-Int),"")</f>
        <v/>
      </c>
      <c r="H69" s="29" t="str">
        <f t="shared" si="19"/>
        <v/>
      </c>
      <c r="I69" s="29" t="str">
        <f t="shared" si="0"/>
        <v/>
      </c>
      <c r="J69" s="30" t="e">
        <f>IF('Program 2'!Beg_Bal&gt;0,E69*($G$3/($G$3+$G$5)),0)</f>
        <v>#VALUE!</v>
      </c>
      <c r="K69" s="30" t="e">
        <f>IF('Program 2'!Beg_Bal&gt;0,E69*($G$5/($G$5+$G$3)),0)</f>
        <v>#VALUE!</v>
      </c>
      <c r="L69" s="30" t="e">
        <f>IF(C69&lt;0,C69*0,IF($M$5&lt;1,(($M$5/12)*'Program 2'!C69),$M$5))</f>
        <v>#VALUE!</v>
      </c>
      <c r="M69" s="26"/>
      <c r="N69" s="26"/>
      <c r="O69" s="38">
        <f t="shared" si="10"/>
        <v>0</v>
      </c>
      <c r="P69" s="26" t="e">
        <f t="shared" si="11"/>
        <v>#VALUE!</v>
      </c>
      <c r="Q69" s="26" t="e">
        <f t="shared" si="1"/>
        <v>#VALUE!</v>
      </c>
      <c r="R69" s="31" t="e">
        <f t="shared" si="12"/>
        <v>#VALUE!</v>
      </c>
      <c r="S69" s="31" t="e">
        <f t="shared" si="13"/>
        <v>#VALUE!</v>
      </c>
      <c r="T69" s="31" t="e">
        <f t="shared" si="14"/>
        <v>#VALUE!</v>
      </c>
      <c r="U69" s="31" t="e">
        <f t="shared" si="15"/>
        <v>#VALUE!</v>
      </c>
      <c r="V69" s="26" t="e">
        <f t="shared" si="2"/>
        <v>#VALUE!</v>
      </c>
      <c r="W69" s="26" t="e">
        <f t="shared" si="3"/>
        <v>#VALUE!</v>
      </c>
      <c r="X69" s="26" t="e">
        <f t="shared" si="4"/>
        <v>#VALUE!</v>
      </c>
      <c r="Y69" s="26" t="e">
        <f t="shared" si="5"/>
        <v>#VALUE!</v>
      </c>
      <c r="Z69" s="26" t="e">
        <f t="shared" si="6"/>
        <v>#VALUE!</v>
      </c>
      <c r="AA69" s="26" t="e">
        <f t="shared" si="7"/>
        <v>#VALUE!</v>
      </c>
      <c r="AB69" s="26" t="e">
        <f>IF(P69&gt;0,IF(SUM($N$16:N69)&gt;0,'Program 2'!Loan_Amount-SUM($N$16:N69),'Program 2'!Loan_Amount),0)</f>
        <v>#VALUE!</v>
      </c>
      <c r="AC69" s="37" t="e">
        <f>AB69*('Step 2 Program Parameters'!$C$3/12)</f>
        <v>#VALUE!</v>
      </c>
      <c r="AD69" s="26"/>
    </row>
    <row r="70" spans="1:31" x14ac:dyDescent="0.2">
      <c r="A70" s="27" t="str">
        <f>IF(Values_Entered,A69+1,"")</f>
        <v/>
      </c>
      <c r="B70" s="28" t="str">
        <f t="shared" si="8"/>
        <v/>
      </c>
      <c r="C70" s="29" t="str">
        <f t="shared" si="16"/>
        <v/>
      </c>
      <c r="D70" s="29" t="str">
        <f t="shared" si="17"/>
        <v/>
      </c>
      <c r="E70" s="29" t="str">
        <f t="shared" si="18"/>
        <v/>
      </c>
      <c r="F70" s="29" t="str">
        <f t="shared" si="9"/>
        <v/>
      </c>
      <c r="G70" s="29" t="str">
        <f>IF(Pay_Num&lt;&gt;"",IF('Program 2'!Pay_Num&lt;=$J$2,0,Total_Pay-Int),"")</f>
        <v/>
      </c>
      <c r="H70" s="29" t="str">
        <f t="shared" si="19"/>
        <v/>
      </c>
      <c r="I70" s="29" t="str">
        <f t="shared" si="0"/>
        <v/>
      </c>
      <c r="J70" s="30" t="e">
        <f>IF('Program 2'!Beg_Bal&gt;0,E70*($G$3/($G$3+$G$5)),0)</f>
        <v>#VALUE!</v>
      </c>
      <c r="K70" s="30" t="e">
        <f>IF('Program 2'!Beg_Bal&gt;0,E70*($G$5/($G$5+$G$3)),0)</f>
        <v>#VALUE!</v>
      </c>
      <c r="L70" s="30" t="e">
        <f>IF(C70&lt;0,C70*0,IF($M$5&lt;1,(($M$5/12)*'Program 2'!C70),$M$5))</f>
        <v>#VALUE!</v>
      </c>
      <c r="M70" s="26"/>
      <c r="N70" s="26"/>
      <c r="O70" s="38">
        <f t="shared" si="10"/>
        <v>0</v>
      </c>
      <c r="P70" s="26" t="e">
        <f t="shared" si="11"/>
        <v>#VALUE!</v>
      </c>
      <c r="Q70" s="26" t="e">
        <f t="shared" si="1"/>
        <v>#VALUE!</v>
      </c>
      <c r="R70" s="31" t="e">
        <f t="shared" si="12"/>
        <v>#VALUE!</v>
      </c>
      <c r="S70" s="31" t="e">
        <f t="shared" si="13"/>
        <v>#VALUE!</v>
      </c>
      <c r="T70" s="31" t="e">
        <f t="shared" si="14"/>
        <v>#VALUE!</v>
      </c>
      <c r="U70" s="31" t="e">
        <f t="shared" si="15"/>
        <v>#VALUE!</v>
      </c>
      <c r="V70" s="26" t="e">
        <f t="shared" si="2"/>
        <v>#VALUE!</v>
      </c>
      <c r="W70" s="26" t="e">
        <f t="shared" si="3"/>
        <v>#VALUE!</v>
      </c>
      <c r="X70" s="26" t="e">
        <f t="shared" si="4"/>
        <v>#VALUE!</v>
      </c>
      <c r="Y70" s="26" t="e">
        <f t="shared" si="5"/>
        <v>#VALUE!</v>
      </c>
      <c r="Z70" s="26" t="e">
        <f t="shared" si="6"/>
        <v>#VALUE!</v>
      </c>
      <c r="AA70" s="26" t="e">
        <f t="shared" si="7"/>
        <v>#VALUE!</v>
      </c>
      <c r="AB70" s="26" t="e">
        <f>IF(P70&gt;0,IF(SUM($N$16:N70)&gt;0,'Program 2'!Loan_Amount-SUM($N$16:N70),'Program 2'!Loan_Amount),0)</f>
        <v>#VALUE!</v>
      </c>
      <c r="AC70" s="37" t="e">
        <f>AB70*('Step 2 Program Parameters'!$C$3/12)</f>
        <v>#VALUE!</v>
      </c>
      <c r="AD70" s="26"/>
    </row>
    <row r="71" spans="1:31" x14ac:dyDescent="0.2">
      <c r="A71" s="27" t="str">
        <f>IF(Values_Entered,A70+1,"")</f>
        <v/>
      </c>
      <c r="B71" s="28" t="str">
        <f t="shared" si="8"/>
        <v/>
      </c>
      <c r="C71" s="29" t="str">
        <f t="shared" si="16"/>
        <v/>
      </c>
      <c r="D71" s="29" t="str">
        <f t="shared" si="17"/>
        <v/>
      </c>
      <c r="E71" s="29" t="str">
        <f t="shared" si="18"/>
        <v/>
      </c>
      <c r="F71" s="29" t="str">
        <f t="shared" si="9"/>
        <v/>
      </c>
      <c r="G71" s="29" t="str">
        <f>IF(Pay_Num&lt;&gt;"",IF('Program 2'!Pay_Num&lt;=$J$2,0,Total_Pay-Int),"")</f>
        <v/>
      </c>
      <c r="H71" s="29" t="str">
        <f t="shared" si="19"/>
        <v/>
      </c>
      <c r="I71" s="29" t="str">
        <f t="shared" si="0"/>
        <v/>
      </c>
      <c r="J71" s="30" t="e">
        <f>IF('Program 2'!Beg_Bal&gt;0,E71*($G$3/($G$3+$G$5)),0)</f>
        <v>#VALUE!</v>
      </c>
      <c r="K71" s="30" t="e">
        <f>IF('Program 2'!Beg_Bal&gt;0,E71*($G$5/($G$5+$G$3)),0)</f>
        <v>#VALUE!</v>
      </c>
      <c r="L71" s="30" t="e">
        <f>IF(C71&lt;0,C71*0,IF($M$5&lt;1,(($M$5/12)*'Program 2'!C71),$M$5))</f>
        <v>#VALUE!</v>
      </c>
      <c r="M71" s="26"/>
      <c r="N71" s="26"/>
      <c r="O71" s="38">
        <f t="shared" si="10"/>
        <v>0</v>
      </c>
      <c r="P71" s="26" t="e">
        <f t="shared" si="11"/>
        <v>#VALUE!</v>
      </c>
      <c r="Q71" s="26" t="e">
        <f t="shared" si="1"/>
        <v>#VALUE!</v>
      </c>
      <c r="R71" s="31" t="e">
        <f t="shared" si="12"/>
        <v>#VALUE!</v>
      </c>
      <c r="S71" s="31" t="e">
        <f t="shared" si="13"/>
        <v>#VALUE!</v>
      </c>
      <c r="T71" s="31" t="e">
        <f t="shared" si="14"/>
        <v>#VALUE!</v>
      </c>
      <c r="U71" s="31" t="e">
        <f t="shared" si="15"/>
        <v>#VALUE!</v>
      </c>
      <c r="V71" s="26" t="e">
        <f t="shared" si="2"/>
        <v>#VALUE!</v>
      </c>
      <c r="W71" s="26" t="e">
        <f t="shared" si="3"/>
        <v>#VALUE!</v>
      </c>
      <c r="X71" s="26" t="e">
        <f t="shared" si="4"/>
        <v>#VALUE!</v>
      </c>
      <c r="Y71" s="26" t="e">
        <f t="shared" si="5"/>
        <v>#VALUE!</v>
      </c>
      <c r="Z71" s="26" t="e">
        <f t="shared" si="6"/>
        <v>#VALUE!</v>
      </c>
      <c r="AA71" s="26" t="e">
        <f t="shared" si="7"/>
        <v>#VALUE!</v>
      </c>
      <c r="AB71" s="26" t="e">
        <f>IF(P71&gt;0,IF(SUM($N$16:N71)&gt;0,'Program 2'!Loan_Amount-SUM($N$16:N71),'Program 2'!Loan_Amount),0)</f>
        <v>#VALUE!</v>
      </c>
      <c r="AC71" s="37" t="e">
        <f>AB71*('Step 2 Program Parameters'!$C$3/12)</f>
        <v>#VALUE!</v>
      </c>
      <c r="AD71" s="26"/>
    </row>
    <row r="72" spans="1:31" x14ac:dyDescent="0.2">
      <c r="A72" s="27" t="str">
        <f>IF(Values_Entered,A71+1,"")</f>
        <v/>
      </c>
      <c r="B72" s="28" t="str">
        <f t="shared" si="8"/>
        <v/>
      </c>
      <c r="C72" s="29" t="str">
        <f t="shared" si="16"/>
        <v/>
      </c>
      <c r="D72" s="29" t="str">
        <f t="shared" si="17"/>
        <v/>
      </c>
      <c r="E72" s="29" t="str">
        <f t="shared" si="18"/>
        <v/>
      </c>
      <c r="F72" s="29" t="str">
        <f t="shared" si="9"/>
        <v/>
      </c>
      <c r="G72" s="29" t="str">
        <f>IF(Pay_Num&lt;&gt;"",IF('Program 2'!Pay_Num&lt;=$J$2,0,Total_Pay-Int),"")</f>
        <v/>
      </c>
      <c r="H72" s="29" t="str">
        <f t="shared" si="19"/>
        <v/>
      </c>
      <c r="I72" s="29" t="str">
        <f t="shared" si="0"/>
        <v/>
      </c>
      <c r="J72" s="30" t="e">
        <f>IF('Program 2'!Beg_Bal&gt;0,E72*($G$3/($G$3+$G$5)),0)</f>
        <v>#VALUE!</v>
      </c>
      <c r="K72" s="30" t="e">
        <f>IF('Program 2'!Beg_Bal&gt;0,E72*($G$5/($G$5+$G$3)),0)</f>
        <v>#VALUE!</v>
      </c>
      <c r="L72" s="30" t="e">
        <f>IF(C72&lt;0,C72*0,IF($M$5&lt;1,(($M$5/12)*'Program 2'!C72),$M$5))</f>
        <v>#VALUE!</v>
      </c>
      <c r="M72" s="26"/>
      <c r="N72" s="26"/>
      <c r="O72" s="38">
        <f t="shared" si="10"/>
        <v>0</v>
      </c>
      <c r="P72" s="26" t="e">
        <f t="shared" si="11"/>
        <v>#VALUE!</v>
      </c>
      <c r="Q72" s="26" t="e">
        <f t="shared" si="1"/>
        <v>#VALUE!</v>
      </c>
      <c r="R72" s="31" t="e">
        <f t="shared" si="12"/>
        <v>#VALUE!</v>
      </c>
      <c r="S72" s="31" t="e">
        <f t="shared" si="13"/>
        <v>#VALUE!</v>
      </c>
      <c r="T72" s="31" t="e">
        <f t="shared" si="14"/>
        <v>#VALUE!</v>
      </c>
      <c r="U72" s="31" t="e">
        <f t="shared" si="15"/>
        <v>#VALUE!</v>
      </c>
      <c r="V72" s="26" t="e">
        <f t="shared" si="2"/>
        <v>#VALUE!</v>
      </c>
      <c r="W72" s="26" t="e">
        <f t="shared" si="3"/>
        <v>#VALUE!</v>
      </c>
      <c r="X72" s="26" t="e">
        <f t="shared" si="4"/>
        <v>#VALUE!</v>
      </c>
      <c r="Y72" s="26" t="e">
        <f t="shared" si="5"/>
        <v>#VALUE!</v>
      </c>
      <c r="Z72" s="26" t="e">
        <f t="shared" si="6"/>
        <v>#VALUE!</v>
      </c>
      <c r="AA72" s="26" t="e">
        <f t="shared" si="7"/>
        <v>#VALUE!</v>
      </c>
      <c r="AB72" s="26" t="e">
        <f>IF(P72&gt;0,IF(SUM($N$16:N72)&gt;0,'Program 2'!Loan_Amount-SUM($N$16:N72),'Program 2'!Loan_Amount),0)</f>
        <v>#VALUE!</v>
      </c>
      <c r="AC72" s="37" t="e">
        <f>AB72*('Step 2 Program Parameters'!$C$3/12)</f>
        <v>#VALUE!</v>
      </c>
      <c r="AD72" s="26"/>
    </row>
    <row r="73" spans="1:31" x14ac:dyDescent="0.2">
      <c r="A73" s="27" t="str">
        <f>IF(Values_Entered,A72+1,"")</f>
        <v/>
      </c>
      <c r="B73" s="28" t="str">
        <f t="shared" si="8"/>
        <v/>
      </c>
      <c r="C73" s="29" t="str">
        <f t="shared" si="16"/>
        <v/>
      </c>
      <c r="D73" s="29" t="str">
        <f t="shared" si="17"/>
        <v/>
      </c>
      <c r="E73" s="29" t="str">
        <f t="shared" si="18"/>
        <v/>
      </c>
      <c r="F73" s="29" t="str">
        <f t="shared" si="9"/>
        <v/>
      </c>
      <c r="G73" s="29" t="str">
        <f>IF(Pay_Num&lt;&gt;"",IF('Program 2'!Pay_Num&lt;=$J$2,0,Total_Pay-Int),"")</f>
        <v/>
      </c>
      <c r="H73" s="29" t="str">
        <f t="shared" si="19"/>
        <v/>
      </c>
      <c r="I73" s="29" t="str">
        <f t="shared" si="0"/>
        <v/>
      </c>
      <c r="J73" s="30" t="e">
        <f>IF('Program 2'!Beg_Bal&gt;0,E73*($G$3/($G$3+$G$5)),0)</f>
        <v>#VALUE!</v>
      </c>
      <c r="K73" s="30" t="e">
        <f>IF('Program 2'!Beg_Bal&gt;0,E73*($G$5/($G$5+$G$3)),0)</f>
        <v>#VALUE!</v>
      </c>
      <c r="L73" s="30" t="e">
        <f>IF(C73&lt;0,C73*0,IF($M$5&lt;1,(($M$5/12)*'Program 2'!C73),$M$5))</f>
        <v>#VALUE!</v>
      </c>
      <c r="M73" s="26"/>
      <c r="N73" s="26"/>
      <c r="O73" s="38">
        <f t="shared" si="10"/>
        <v>0</v>
      </c>
      <c r="P73" s="26" t="e">
        <f t="shared" si="11"/>
        <v>#VALUE!</v>
      </c>
      <c r="Q73" s="26" t="e">
        <f t="shared" si="1"/>
        <v>#VALUE!</v>
      </c>
      <c r="R73" s="31" t="e">
        <f t="shared" si="12"/>
        <v>#VALUE!</v>
      </c>
      <c r="S73" s="31" t="e">
        <f t="shared" si="13"/>
        <v>#VALUE!</v>
      </c>
      <c r="T73" s="31" t="e">
        <f t="shared" si="14"/>
        <v>#VALUE!</v>
      </c>
      <c r="U73" s="31" t="e">
        <f t="shared" si="15"/>
        <v>#VALUE!</v>
      </c>
      <c r="V73" s="26" t="e">
        <f t="shared" si="2"/>
        <v>#VALUE!</v>
      </c>
      <c r="W73" s="26" t="e">
        <f t="shared" si="3"/>
        <v>#VALUE!</v>
      </c>
      <c r="X73" s="26" t="e">
        <f t="shared" si="4"/>
        <v>#VALUE!</v>
      </c>
      <c r="Y73" s="26" t="e">
        <f t="shared" si="5"/>
        <v>#VALUE!</v>
      </c>
      <c r="Z73" s="26" t="e">
        <f t="shared" si="6"/>
        <v>#VALUE!</v>
      </c>
      <c r="AA73" s="26" t="e">
        <f t="shared" si="7"/>
        <v>#VALUE!</v>
      </c>
      <c r="AB73" s="26" t="e">
        <f>IF(P73&gt;0,IF(SUM($N$16:N73)&gt;0,'Program 2'!Loan_Amount-SUM($N$16:N73),'Program 2'!Loan_Amount),0)</f>
        <v>#VALUE!</v>
      </c>
      <c r="AC73" s="37" t="e">
        <f>AB73*('Step 2 Program Parameters'!$C$3/12)</f>
        <v>#VALUE!</v>
      </c>
      <c r="AD73" s="26"/>
    </row>
    <row r="74" spans="1:31" x14ac:dyDescent="0.2">
      <c r="A74" s="27" t="str">
        <f>IF(Values_Entered,A73+1,"")</f>
        <v/>
      </c>
      <c r="B74" s="28" t="str">
        <f t="shared" si="8"/>
        <v/>
      </c>
      <c r="C74" s="29" t="str">
        <f t="shared" si="16"/>
        <v/>
      </c>
      <c r="D74" s="29" t="str">
        <f t="shared" si="17"/>
        <v/>
      </c>
      <c r="E74" s="29" t="str">
        <f t="shared" si="18"/>
        <v/>
      </c>
      <c r="F74" s="29" t="str">
        <f t="shared" si="9"/>
        <v/>
      </c>
      <c r="G74" s="29" t="str">
        <f>IF(Pay_Num&lt;&gt;"",IF('Program 2'!Pay_Num&lt;=$J$2,0,Total_Pay-Int),"")</f>
        <v/>
      </c>
      <c r="H74" s="29" t="str">
        <f t="shared" si="19"/>
        <v/>
      </c>
      <c r="I74" s="29" t="str">
        <f t="shared" si="0"/>
        <v/>
      </c>
      <c r="J74" s="30" t="e">
        <f>IF('Program 2'!Beg_Bal&gt;0,E74*($G$3/($G$3+$G$5)),0)</f>
        <v>#VALUE!</v>
      </c>
      <c r="K74" s="30" t="e">
        <f>IF('Program 2'!Beg_Bal&gt;0,E74*($G$5/($G$5+$G$3)),0)</f>
        <v>#VALUE!</v>
      </c>
      <c r="L74" s="30" t="e">
        <f>IF(C74&lt;0,C74*0,IF($M$5&lt;1,(($M$5/12)*'Program 2'!C74),$M$5))</f>
        <v>#VALUE!</v>
      </c>
      <c r="M74" s="26"/>
      <c r="N74" s="26"/>
      <c r="O74" s="38">
        <f t="shared" si="10"/>
        <v>0</v>
      </c>
      <c r="P74" s="26" t="e">
        <f t="shared" si="11"/>
        <v>#VALUE!</v>
      </c>
      <c r="Q74" s="26" t="e">
        <f t="shared" si="1"/>
        <v>#VALUE!</v>
      </c>
      <c r="R74" s="31" t="e">
        <f t="shared" si="12"/>
        <v>#VALUE!</v>
      </c>
      <c r="S74" s="31" t="e">
        <f t="shared" si="13"/>
        <v>#VALUE!</v>
      </c>
      <c r="T74" s="31" t="e">
        <f t="shared" si="14"/>
        <v>#VALUE!</v>
      </c>
      <c r="U74" s="31" t="e">
        <f t="shared" si="15"/>
        <v>#VALUE!</v>
      </c>
      <c r="V74" s="26" t="e">
        <f t="shared" si="2"/>
        <v>#VALUE!</v>
      </c>
      <c r="W74" s="26" t="e">
        <f t="shared" si="3"/>
        <v>#VALUE!</v>
      </c>
      <c r="X74" s="26" t="e">
        <f t="shared" si="4"/>
        <v>#VALUE!</v>
      </c>
      <c r="Y74" s="26" t="e">
        <f t="shared" si="5"/>
        <v>#VALUE!</v>
      </c>
      <c r="Z74" s="26" t="e">
        <f t="shared" si="6"/>
        <v>#VALUE!</v>
      </c>
      <c r="AA74" s="26" t="e">
        <f t="shared" si="7"/>
        <v>#VALUE!</v>
      </c>
      <c r="AB74" s="26" t="e">
        <f>IF(P74&gt;0,IF(SUM($N$16:N74)&gt;0,'Program 2'!Loan_Amount-SUM($N$16:N74),'Program 2'!Loan_Amount),0)</f>
        <v>#VALUE!</v>
      </c>
      <c r="AC74" s="37" t="e">
        <f>AB74*('Step 2 Program Parameters'!$C$3/12)</f>
        <v>#VALUE!</v>
      </c>
      <c r="AD74" s="26"/>
    </row>
    <row r="75" spans="1:31" x14ac:dyDescent="0.2">
      <c r="A75" s="27" t="str">
        <f>IF(Values_Entered,A74+1,"")</f>
        <v/>
      </c>
      <c r="B75" s="28" t="str">
        <f t="shared" si="8"/>
        <v/>
      </c>
      <c r="C75" s="29" t="str">
        <f t="shared" si="16"/>
        <v/>
      </c>
      <c r="D75" s="29" t="str">
        <f t="shared" si="17"/>
        <v/>
      </c>
      <c r="E75" s="29" t="str">
        <f t="shared" si="18"/>
        <v/>
      </c>
      <c r="F75" s="29" t="str">
        <f t="shared" si="9"/>
        <v/>
      </c>
      <c r="G75" s="29" t="str">
        <f>IF(Pay_Num&lt;&gt;"",IF('Program 2'!Pay_Num&lt;=$J$2,0,Total_Pay-Int),"")</f>
        <v/>
      </c>
      <c r="H75" s="29" t="str">
        <f t="shared" si="19"/>
        <v/>
      </c>
      <c r="I75" s="29" t="str">
        <f t="shared" si="0"/>
        <v/>
      </c>
      <c r="J75" s="30" t="e">
        <f>IF('Program 2'!Beg_Bal&gt;0,E75*($G$3/($G$3+$G$5)),0)</f>
        <v>#VALUE!</v>
      </c>
      <c r="K75" s="30" t="e">
        <f>IF('Program 2'!Beg_Bal&gt;0,E75*($G$5/($G$5+$G$3)),0)</f>
        <v>#VALUE!</v>
      </c>
      <c r="L75" s="30" t="e">
        <f>IF(C75&lt;0,C75*0,IF($M$5&lt;1,(($M$5/12)*'Program 2'!C75),$M$5))</f>
        <v>#VALUE!</v>
      </c>
      <c r="M75" s="26"/>
      <c r="N75" s="26"/>
      <c r="O75" s="38">
        <f t="shared" si="10"/>
        <v>0</v>
      </c>
      <c r="P75" s="26" t="e">
        <f t="shared" si="11"/>
        <v>#VALUE!</v>
      </c>
      <c r="Q75" s="26" t="e">
        <f t="shared" si="1"/>
        <v>#VALUE!</v>
      </c>
      <c r="R75" s="31" t="e">
        <f t="shared" si="12"/>
        <v>#VALUE!</v>
      </c>
      <c r="S75" s="31" t="e">
        <f t="shared" si="13"/>
        <v>#VALUE!</v>
      </c>
      <c r="T75" s="31" t="e">
        <f t="shared" si="14"/>
        <v>#VALUE!</v>
      </c>
      <c r="U75" s="31" t="e">
        <f t="shared" si="15"/>
        <v>#VALUE!</v>
      </c>
      <c r="V75" s="26" t="e">
        <f t="shared" si="2"/>
        <v>#VALUE!</v>
      </c>
      <c r="W75" s="26" t="e">
        <f t="shared" si="3"/>
        <v>#VALUE!</v>
      </c>
      <c r="X75" s="26" t="e">
        <f t="shared" si="4"/>
        <v>#VALUE!</v>
      </c>
      <c r="Y75" s="26" t="e">
        <f t="shared" si="5"/>
        <v>#VALUE!</v>
      </c>
      <c r="Z75" s="26" t="e">
        <f t="shared" si="6"/>
        <v>#VALUE!</v>
      </c>
      <c r="AA75" s="26" t="e">
        <f t="shared" si="7"/>
        <v>#VALUE!</v>
      </c>
      <c r="AB75" s="26" t="e">
        <f>IF(P75&gt;0,IF(SUM($N$16:N75)&gt;0,'Program 2'!Loan_Amount-SUM($N$16:N75),'Program 2'!Loan_Amount),0)</f>
        <v>#VALUE!</v>
      </c>
      <c r="AC75" s="37" t="e">
        <f>AB75*('Step 2 Program Parameters'!$C$3/12)</f>
        <v>#VALUE!</v>
      </c>
      <c r="AD75" s="26"/>
      <c r="AE75" s="1" t="e">
        <f>'Step 2 Program Parameters'!$C$35*'Program 2'!Z75</f>
        <v>#VALUE!</v>
      </c>
    </row>
    <row r="76" spans="1:31" x14ac:dyDescent="0.2">
      <c r="A76" s="27" t="str">
        <f>IF(Values_Entered,A75+1,"")</f>
        <v/>
      </c>
      <c r="B76" s="28" t="str">
        <f t="shared" si="8"/>
        <v/>
      </c>
      <c r="C76" s="29" t="str">
        <f t="shared" si="16"/>
        <v/>
      </c>
      <c r="D76" s="29" t="str">
        <f t="shared" si="17"/>
        <v/>
      </c>
      <c r="E76" s="29" t="str">
        <f t="shared" si="18"/>
        <v/>
      </c>
      <c r="F76" s="29" t="str">
        <f t="shared" si="9"/>
        <v/>
      </c>
      <c r="G76" s="29" t="str">
        <f>IF(Pay_Num&lt;&gt;"",IF('Program 2'!Pay_Num&lt;=$J$2,0,Total_Pay-Int),"")</f>
        <v/>
      </c>
      <c r="H76" s="29" t="str">
        <f t="shared" si="19"/>
        <v/>
      </c>
      <c r="I76" s="29" t="str">
        <f t="shared" si="0"/>
        <v/>
      </c>
      <c r="J76" s="30" t="e">
        <f>IF('Program 2'!Beg_Bal&gt;0,E76*($G$3/($G$3+$G$5)),0)</f>
        <v>#VALUE!</v>
      </c>
      <c r="K76" s="30" t="e">
        <f>IF('Program 2'!Beg_Bal&gt;0,E76*($G$5/($G$5+$G$3)),0)</f>
        <v>#VALUE!</v>
      </c>
      <c r="L76" s="30" t="e">
        <f>IF(C76&lt;0,C76*0,IF($M$5&lt;1,(($M$5/12)*'Program 2'!C76),$M$5))</f>
        <v>#VALUE!</v>
      </c>
      <c r="M76" s="26"/>
      <c r="N76" s="26"/>
      <c r="O76" s="38">
        <f t="shared" si="10"/>
        <v>0</v>
      </c>
      <c r="P76" s="26" t="e">
        <f t="shared" si="11"/>
        <v>#VALUE!</v>
      </c>
      <c r="Q76" s="26" t="e">
        <f t="shared" si="1"/>
        <v>#VALUE!</v>
      </c>
      <c r="R76" s="31" t="e">
        <f t="shared" si="12"/>
        <v>#VALUE!</v>
      </c>
      <c r="S76" s="31" t="e">
        <f t="shared" si="13"/>
        <v>#VALUE!</v>
      </c>
      <c r="T76" s="31" t="e">
        <f t="shared" si="14"/>
        <v>#VALUE!</v>
      </c>
      <c r="U76" s="31" t="e">
        <f t="shared" si="15"/>
        <v>#VALUE!</v>
      </c>
      <c r="V76" s="26" t="e">
        <f t="shared" si="2"/>
        <v>#VALUE!</v>
      </c>
      <c r="W76" s="26" t="e">
        <f t="shared" si="3"/>
        <v>#VALUE!</v>
      </c>
      <c r="X76" s="26" t="e">
        <f t="shared" si="4"/>
        <v>#VALUE!</v>
      </c>
      <c r="Y76" s="26" t="e">
        <f t="shared" si="5"/>
        <v>#VALUE!</v>
      </c>
      <c r="Z76" s="26" t="e">
        <f t="shared" si="6"/>
        <v>#VALUE!</v>
      </c>
      <c r="AA76" s="26" t="e">
        <f t="shared" si="7"/>
        <v>#VALUE!</v>
      </c>
      <c r="AB76" s="26" t="e">
        <f>IF(P76&gt;0,IF(SUM($N$16:N76)&gt;0,'Program 2'!Loan_Amount-SUM($N$16:N76),'Program 2'!Loan_Amount),0)</f>
        <v>#VALUE!</v>
      </c>
      <c r="AC76" s="37" t="e">
        <f>AB76*('Step 2 Program Parameters'!$C$3/12)</f>
        <v>#VALUE!</v>
      </c>
      <c r="AD76" s="26"/>
      <c r="AE76" s="26"/>
    </row>
    <row r="77" spans="1:31" x14ac:dyDescent="0.2">
      <c r="A77" s="27" t="str">
        <f>IF(Values_Entered,A76+1,"")</f>
        <v/>
      </c>
      <c r="B77" s="28" t="str">
        <f t="shared" si="8"/>
        <v/>
      </c>
      <c r="C77" s="29" t="str">
        <f t="shared" si="16"/>
        <v/>
      </c>
      <c r="D77" s="29" t="str">
        <f t="shared" si="17"/>
        <v/>
      </c>
      <c r="E77" s="29" t="str">
        <f t="shared" si="18"/>
        <v/>
      </c>
      <c r="F77" s="29" t="str">
        <f t="shared" si="9"/>
        <v/>
      </c>
      <c r="G77" s="29" t="str">
        <f>IF(Pay_Num&lt;&gt;"",IF('Program 2'!Pay_Num&lt;=$J$2,0,Total_Pay-Int),"")</f>
        <v/>
      </c>
      <c r="H77" s="29" t="str">
        <f t="shared" si="19"/>
        <v/>
      </c>
      <c r="I77" s="29" t="str">
        <f t="shared" si="0"/>
        <v/>
      </c>
      <c r="J77" s="30" t="e">
        <f>IF('Program 2'!Beg_Bal&gt;0,E77*($G$3/($G$3+$G$5)),0)</f>
        <v>#VALUE!</v>
      </c>
      <c r="K77" s="30" t="e">
        <f>IF('Program 2'!Beg_Bal&gt;0,E77*($G$5/($G$5+$G$3)),0)</f>
        <v>#VALUE!</v>
      </c>
      <c r="L77" s="30" t="e">
        <f>IF(C77&lt;0,C77*0,IF($M$5&lt;1,(($M$5/12)*'Program 2'!C77),$M$5))</f>
        <v>#VALUE!</v>
      </c>
      <c r="M77" s="26"/>
      <c r="N77" s="26"/>
      <c r="O77" s="38">
        <f t="shared" si="10"/>
        <v>0</v>
      </c>
      <c r="P77" s="26" t="e">
        <f t="shared" si="11"/>
        <v>#VALUE!</v>
      </c>
      <c r="Q77" s="26" t="e">
        <f t="shared" si="1"/>
        <v>#VALUE!</v>
      </c>
      <c r="R77" s="31" t="e">
        <f t="shared" si="12"/>
        <v>#VALUE!</v>
      </c>
      <c r="S77" s="31" t="e">
        <f t="shared" si="13"/>
        <v>#VALUE!</v>
      </c>
      <c r="T77" s="31" t="e">
        <f t="shared" si="14"/>
        <v>#VALUE!</v>
      </c>
      <c r="U77" s="31" t="e">
        <f t="shared" si="15"/>
        <v>#VALUE!</v>
      </c>
      <c r="V77" s="26" t="e">
        <f t="shared" si="2"/>
        <v>#VALUE!</v>
      </c>
      <c r="W77" s="26" t="e">
        <f t="shared" si="3"/>
        <v>#VALUE!</v>
      </c>
      <c r="X77" s="26" t="e">
        <f t="shared" si="4"/>
        <v>#VALUE!</v>
      </c>
      <c r="Y77" s="26" t="e">
        <f t="shared" si="5"/>
        <v>#VALUE!</v>
      </c>
      <c r="Z77" s="26" t="e">
        <f t="shared" si="6"/>
        <v>#VALUE!</v>
      </c>
      <c r="AA77" s="26" t="e">
        <f t="shared" si="7"/>
        <v>#VALUE!</v>
      </c>
      <c r="AB77" s="26" t="e">
        <f>IF(P77&gt;0,IF(SUM($N$16:N77)&gt;0,'Program 2'!Loan_Amount-SUM($N$16:N77),'Program 2'!Loan_Amount),0)</f>
        <v>#VALUE!</v>
      </c>
      <c r="AC77" s="37" t="e">
        <f>AB77*('Step 2 Program Parameters'!$C$3/12)</f>
        <v>#VALUE!</v>
      </c>
      <c r="AD77" s="26"/>
      <c r="AE77" s="26"/>
    </row>
    <row r="78" spans="1:31" x14ac:dyDescent="0.2">
      <c r="A78" s="27" t="str">
        <f>IF(Values_Entered,A77+1,"")</f>
        <v/>
      </c>
      <c r="B78" s="28" t="str">
        <f t="shared" si="8"/>
        <v/>
      </c>
      <c r="C78" s="29" t="str">
        <f t="shared" si="16"/>
        <v/>
      </c>
      <c r="D78" s="29" t="str">
        <f t="shared" si="17"/>
        <v/>
      </c>
      <c r="E78" s="29" t="str">
        <f t="shared" si="18"/>
        <v/>
      </c>
      <c r="F78" s="29" t="str">
        <f t="shared" si="9"/>
        <v/>
      </c>
      <c r="G78" s="29" t="str">
        <f>IF(Pay_Num&lt;&gt;"",IF('Program 2'!Pay_Num&lt;=$J$2,0,Total_Pay-Int),"")</f>
        <v/>
      </c>
      <c r="H78" s="29" t="str">
        <f t="shared" si="19"/>
        <v/>
      </c>
      <c r="I78" s="29" t="str">
        <f t="shared" si="0"/>
        <v/>
      </c>
      <c r="J78" s="30" t="e">
        <f>IF('Program 2'!Beg_Bal&gt;0,E78*($G$3/($G$3+$G$5)),0)</f>
        <v>#VALUE!</v>
      </c>
      <c r="K78" s="30" t="e">
        <f>IF('Program 2'!Beg_Bal&gt;0,E78*($G$5/($G$5+$G$3)),0)</f>
        <v>#VALUE!</v>
      </c>
      <c r="L78" s="30" t="e">
        <f>IF(C78&lt;0,C78*0,IF($M$5&lt;1,(($M$5/12)*'Program 2'!C78),$M$5))</f>
        <v>#VALUE!</v>
      </c>
      <c r="M78" s="26"/>
      <c r="N78" s="26"/>
      <c r="O78" s="38">
        <f t="shared" si="10"/>
        <v>0</v>
      </c>
      <c r="P78" s="26" t="e">
        <f t="shared" si="11"/>
        <v>#VALUE!</v>
      </c>
      <c r="Q78" s="26" t="e">
        <f t="shared" si="1"/>
        <v>#VALUE!</v>
      </c>
      <c r="R78" s="31" t="e">
        <f t="shared" si="12"/>
        <v>#VALUE!</v>
      </c>
      <c r="S78" s="31" t="e">
        <f t="shared" si="13"/>
        <v>#VALUE!</v>
      </c>
      <c r="T78" s="31" t="e">
        <f t="shared" si="14"/>
        <v>#VALUE!</v>
      </c>
      <c r="U78" s="31" t="e">
        <f t="shared" si="15"/>
        <v>#VALUE!</v>
      </c>
      <c r="V78" s="26" t="e">
        <f t="shared" si="2"/>
        <v>#VALUE!</v>
      </c>
      <c r="W78" s="26" t="e">
        <f t="shared" si="3"/>
        <v>#VALUE!</v>
      </c>
      <c r="X78" s="26" t="e">
        <f t="shared" si="4"/>
        <v>#VALUE!</v>
      </c>
      <c r="Y78" s="26" t="e">
        <f t="shared" si="5"/>
        <v>#VALUE!</v>
      </c>
      <c r="Z78" s="26" t="e">
        <f t="shared" si="6"/>
        <v>#VALUE!</v>
      </c>
      <c r="AA78" s="26" t="e">
        <f t="shared" si="7"/>
        <v>#VALUE!</v>
      </c>
      <c r="AB78" s="26" t="e">
        <f>IF(P78&gt;0,IF(SUM($N$16:N78)&gt;0,'Program 2'!Loan_Amount-SUM($N$16:N78),'Program 2'!Loan_Amount),0)</f>
        <v>#VALUE!</v>
      </c>
      <c r="AC78" s="37" t="e">
        <f>AB78*('Step 2 Program Parameters'!$C$3/12)</f>
        <v>#VALUE!</v>
      </c>
      <c r="AD78" s="26"/>
      <c r="AE78" s="26"/>
    </row>
    <row r="79" spans="1:31" x14ac:dyDescent="0.2">
      <c r="A79" s="27" t="str">
        <f>IF(Values_Entered,A78+1,"")</f>
        <v/>
      </c>
      <c r="B79" s="28" t="str">
        <f t="shared" si="8"/>
        <v/>
      </c>
      <c r="C79" s="29" t="str">
        <f t="shared" si="16"/>
        <v/>
      </c>
      <c r="D79" s="29" t="str">
        <f t="shared" si="17"/>
        <v/>
      </c>
      <c r="E79" s="29" t="str">
        <f t="shared" si="18"/>
        <v/>
      </c>
      <c r="F79" s="29" t="str">
        <f t="shared" si="9"/>
        <v/>
      </c>
      <c r="G79" s="29" t="str">
        <f>IF(Pay_Num&lt;&gt;"",IF('Program 2'!Pay_Num&lt;=$J$2,0,Total_Pay-Int),"")</f>
        <v/>
      </c>
      <c r="H79" s="29" t="str">
        <f t="shared" si="19"/>
        <v/>
      </c>
      <c r="I79" s="29" t="str">
        <f t="shared" si="0"/>
        <v/>
      </c>
      <c r="J79" s="30" t="e">
        <f>IF('Program 2'!Beg_Bal&gt;0,E79*($G$3/($G$3+$G$5)),0)</f>
        <v>#VALUE!</v>
      </c>
      <c r="K79" s="30" t="e">
        <f>IF('Program 2'!Beg_Bal&gt;0,E79*($G$5/($G$5+$G$3)),0)</f>
        <v>#VALUE!</v>
      </c>
      <c r="L79" s="30" t="e">
        <f>IF(C79&lt;0,C79*0,IF($M$5&lt;1,(($M$5/12)*'Program 2'!C79),$M$5))</f>
        <v>#VALUE!</v>
      </c>
      <c r="M79" s="26"/>
      <c r="N79" s="26"/>
      <c r="O79" s="38">
        <f t="shared" si="10"/>
        <v>0</v>
      </c>
      <c r="P79" s="26" t="e">
        <f t="shared" si="11"/>
        <v>#VALUE!</v>
      </c>
      <c r="Q79" s="26" t="e">
        <f t="shared" si="1"/>
        <v>#VALUE!</v>
      </c>
      <c r="R79" s="31" t="e">
        <f t="shared" si="12"/>
        <v>#VALUE!</v>
      </c>
      <c r="S79" s="31" t="e">
        <f t="shared" si="13"/>
        <v>#VALUE!</v>
      </c>
      <c r="T79" s="31" t="e">
        <f t="shared" si="14"/>
        <v>#VALUE!</v>
      </c>
      <c r="U79" s="31" t="e">
        <f t="shared" si="15"/>
        <v>#VALUE!</v>
      </c>
      <c r="V79" s="26" t="e">
        <f t="shared" si="2"/>
        <v>#VALUE!</v>
      </c>
      <c r="W79" s="26" t="e">
        <f t="shared" si="3"/>
        <v>#VALUE!</v>
      </c>
      <c r="X79" s="26" t="e">
        <f t="shared" si="4"/>
        <v>#VALUE!</v>
      </c>
      <c r="Y79" s="26" t="e">
        <f t="shared" si="5"/>
        <v>#VALUE!</v>
      </c>
      <c r="Z79" s="26" t="e">
        <f t="shared" si="6"/>
        <v>#VALUE!</v>
      </c>
      <c r="AA79" s="26" t="e">
        <f t="shared" si="7"/>
        <v>#VALUE!</v>
      </c>
      <c r="AB79" s="26" t="e">
        <f>IF(P79&gt;0,IF(SUM($N$16:N79)&gt;0,'Program 2'!Loan_Amount-SUM($N$16:N79),'Program 2'!Loan_Amount),0)</f>
        <v>#VALUE!</v>
      </c>
      <c r="AC79" s="37" t="e">
        <f>AB79*('Step 2 Program Parameters'!$C$3/12)</f>
        <v>#VALUE!</v>
      </c>
      <c r="AD79" s="26"/>
      <c r="AE79" s="26"/>
    </row>
    <row r="80" spans="1:31" x14ac:dyDescent="0.2">
      <c r="A80" s="27" t="str">
        <f>IF(Values_Entered,A79+1,"")</f>
        <v/>
      </c>
      <c r="B80" s="28" t="str">
        <f t="shared" si="8"/>
        <v/>
      </c>
      <c r="C80" s="29" t="str">
        <f t="shared" si="16"/>
        <v/>
      </c>
      <c r="D80" s="29" t="str">
        <f t="shared" si="17"/>
        <v/>
      </c>
      <c r="E80" s="29" t="str">
        <f t="shared" si="18"/>
        <v/>
      </c>
      <c r="F80" s="29" t="str">
        <f t="shared" ref="F80:F143" si="20">IF(Pay_Num&lt;&gt;"",IF(Sched_Pay&gt;Beg_Bal,Beg_Bal+Int,Sched_Pay+Extra_Pay),"")</f>
        <v/>
      </c>
      <c r="G80" s="29" t="str">
        <f>IF(Pay_Num&lt;&gt;"",IF('Program 2'!Pay_Num&lt;=$J$2,0,Total_Pay-Int),"")</f>
        <v/>
      </c>
      <c r="H80" s="29" t="str">
        <f t="shared" si="19"/>
        <v/>
      </c>
      <c r="I80" s="29" t="str">
        <f t="shared" ref="I80:I143" si="21">IF(Pay_Num&lt;&gt;"",IF(Sched_Pay&lt;Beg_Bal,Beg_Bal-Princ,0),"")</f>
        <v/>
      </c>
      <c r="J80" s="30" t="e">
        <f>IF('Program 2'!Beg_Bal&gt;0,E80*($G$3/($G$3+$G$5)),0)</f>
        <v>#VALUE!</v>
      </c>
      <c r="K80" s="30" t="e">
        <f>IF('Program 2'!Beg_Bal&gt;0,E80*($G$5/($G$5+$G$3)),0)</f>
        <v>#VALUE!</v>
      </c>
      <c r="L80" s="30" t="e">
        <f>IF(C80&lt;0,C80*0,IF($M$5&lt;1,(($M$5/12)*'Program 2'!C80),$M$5))</f>
        <v>#VALUE!</v>
      </c>
      <c r="M80" s="26"/>
      <c r="N80" s="26"/>
      <c r="O80" s="38">
        <f t="shared" si="10"/>
        <v>0</v>
      </c>
      <c r="P80" s="26" t="e">
        <f t="shared" si="11"/>
        <v>#VALUE!</v>
      </c>
      <c r="Q80" s="26" t="e">
        <f t="shared" ref="Q80:Q143" si="22">C80*O80</f>
        <v>#VALUE!</v>
      </c>
      <c r="R80" s="31" t="e">
        <f t="shared" si="12"/>
        <v>#VALUE!</v>
      </c>
      <c r="S80" s="31" t="e">
        <f t="shared" si="13"/>
        <v>#VALUE!</v>
      </c>
      <c r="T80" s="31" t="e">
        <f t="shared" si="14"/>
        <v>#VALUE!</v>
      </c>
      <c r="U80" s="31" t="e">
        <f t="shared" si="15"/>
        <v>#VALUE!</v>
      </c>
      <c r="V80" s="26" t="e">
        <f t="shared" ref="V80:V143" si="23">G80*(1-O80)</f>
        <v>#VALUE!</v>
      </c>
      <c r="W80" s="26" t="e">
        <f t="shared" ref="W80:W143" si="24">G80*O80</f>
        <v>#VALUE!</v>
      </c>
      <c r="X80" s="26" t="e">
        <f t="shared" ref="X80:X143" si="25">H80*(1-O80)</f>
        <v>#VALUE!</v>
      </c>
      <c r="Y80" s="26" t="e">
        <f t="shared" ref="Y80:Y143" si="26">H80*O80</f>
        <v>#VALUE!</v>
      </c>
      <c r="Z80" s="26" t="e">
        <f t="shared" ref="Z80:Z143" si="27">I80*(1-O80)</f>
        <v>#VALUE!</v>
      </c>
      <c r="AA80" s="26" t="e">
        <f t="shared" ref="AA80:AA143" si="28">I80*O80</f>
        <v>#VALUE!</v>
      </c>
      <c r="AB80" s="26" t="e">
        <f>IF(P80&gt;0,IF(SUM($N$16:N80)&gt;0,'Program 2'!Loan_Amount-SUM($N$16:N80),'Program 2'!Loan_Amount),0)</f>
        <v>#VALUE!</v>
      </c>
      <c r="AC80" s="37" t="e">
        <f>AB80*('Step 2 Program Parameters'!$C$3/12)</f>
        <v>#VALUE!</v>
      </c>
      <c r="AD80" s="26"/>
      <c r="AE80" s="26"/>
    </row>
    <row r="81" spans="1:31" x14ac:dyDescent="0.2">
      <c r="A81" s="27" t="str">
        <f>IF(Values_Entered,A80+1,"")</f>
        <v/>
      </c>
      <c r="B81" s="28" t="str">
        <f t="shared" ref="B81:B144" si="29">IF(Pay_Num&lt;&gt;"",DATE(YEAR(B80),MONTH(B80)+1,DAY(B80)),"")</f>
        <v/>
      </c>
      <c r="C81" s="29" t="str">
        <f t="shared" si="16"/>
        <v/>
      </c>
      <c r="D81" s="29" t="str">
        <f t="shared" si="17"/>
        <v/>
      </c>
      <c r="E81" s="29" t="str">
        <f t="shared" ref="E81:E144" si="30">IF(Pay_Num&lt;&gt;"",Scheduled_Extra_Payments,"")</f>
        <v/>
      </c>
      <c r="F81" s="29" t="str">
        <f t="shared" si="20"/>
        <v/>
      </c>
      <c r="G81" s="29" t="str">
        <f>IF(Pay_Num&lt;&gt;"",IF('Program 2'!Pay_Num&lt;=$J$2,0,Total_Pay-Int),"")</f>
        <v/>
      </c>
      <c r="H81" s="29" t="str">
        <f t="shared" si="19"/>
        <v/>
      </c>
      <c r="I81" s="29" t="str">
        <f t="shared" si="21"/>
        <v/>
      </c>
      <c r="J81" s="30" t="e">
        <f>IF('Program 2'!Beg_Bal&gt;0,E81*($G$3/($G$3+$G$5)),0)</f>
        <v>#VALUE!</v>
      </c>
      <c r="K81" s="30" t="e">
        <f>IF('Program 2'!Beg_Bal&gt;0,E81*($G$5/($G$5+$G$3)),0)</f>
        <v>#VALUE!</v>
      </c>
      <c r="L81" s="30" t="e">
        <f>IF(C81&lt;0,C81*0,IF($M$5&lt;1,(($M$5/12)*'Program 2'!C81),$M$5))</f>
        <v>#VALUE!</v>
      </c>
      <c r="M81" s="26"/>
      <c r="N81" s="26"/>
      <c r="O81" s="38">
        <f t="shared" ref="O81:O144" si="31">$M$10</f>
        <v>0</v>
      </c>
      <c r="P81" s="26" t="e">
        <f t="shared" ref="P81:P144" si="32">C81*(1-O81)</f>
        <v>#VALUE!</v>
      </c>
      <c r="Q81" s="26" t="e">
        <f t="shared" si="22"/>
        <v>#VALUE!</v>
      </c>
      <c r="R81" s="31" t="e">
        <f t="shared" ref="R81:R144" si="33">J81*(1-O81)</f>
        <v>#VALUE!</v>
      </c>
      <c r="S81" s="31" t="e">
        <f t="shared" ref="S81:S144" si="34">J81*O81</f>
        <v>#VALUE!</v>
      </c>
      <c r="T81" s="31" t="e">
        <f t="shared" ref="T81:T144" si="35">K81*(1-O81)</f>
        <v>#VALUE!</v>
      </c>
      <c r="U81" s="31" t="e">
        <f t="shared" ref="U81:U144" si="36">K81*O81</f>
        <v>#VALUE!</v>
      </c>
      <c r="V81" s="26" t="e">
        <f t="shared" si="23"/>
        <v>#VALUE!</v>
      </c>
      <c r="W81" s="26" t="e">
        <f t="shared" si="24"/>
        <v>#VALUE!</v>
      </c>
      <c r="X81" s="26" t="e">
        <f t="shared" si="25"/>
        <v>#VALUE!</v>
      </c>
      <c r="Y81" s="26" t="e">
        <f t="shared" si="26"/>
        <v>#VALUE!</v>
      </c>
      <c r="Z81" s="26" t="e">
        <f t="shared" si="27"/>
        <v>#VALUE!</v>
      </c>
      <c r="AA81" s="26" t="e">
        <f t="shared" si="28"/>
        <v>#VALUE!</v>
      </c>
      <c r="AB81" s="26" t="e">
        <f>IF(P81&gt;0,IF(SUM($N$16:N81)&gt;0,'Program 2'!Loan_Amount-SUM($N$16:N81),'Program 2'!Loan_Amount),0)</f>
        <v>#VALUE!</v>
      </c>
      <c r="AC81" s="37" t="e">
        <f>AB81*('Step 2 Program Parameters'!$C$3/12)</f>
        <v>#VALUE!</v>
      </c>
      <c r="AD81" s="26"/>
    </row>
    <row r="82" spans="1:31" x14ac:dyDescent="0.2">
      <c r="A82" s="27" t="str">
        <f>IF(Values_Entered,A81+1,"")</f>
        <v/>
      </c>
      <c r="B82" s="28" t="str">
        <f t="shared" si="29"/>
        <v/>
      </c>
      <c r="C82" s="29" t="str">
        <f t="shared" ref="C82:C145" si="37">IF(Pay_Num&lt;&gt;"",I81,"")</f>
        <v/>
      </c>
      <c r="D82" s="29" t="str">
        <f t="shared" ref="D82:D145" si="38">IF(Pay_Num&lt;&gt;"",Scheduled_Monthly_Payment,"")</f>
        <v/>
      </c>
      <c r="E82" s="29" t="str">
        <f t="shared" si="30"/>
        <v/>
      </c>
      <c r="F82" s="29" t="str">
        <f t="shared" si="20"/>
        <v/>
      </c>
      <c r="G82" s="29" t="str">
        <f>IF(Pay_Num&lt;&gt;"",IF('Program 2'!Pay_Num&lt;=$J$2,0,Total_Pay-Int),"")</f>
        <v/>
      </c>
      <c r="H82" s="29" t="str">
        <f t="shared" ref="H82:H145" si="39">IF(Pay_Num&lt;&gt;"",Beg_Bal*Interest_Rate/12,"")</f>
        <v/>
      </c>
      <c r="I82" s="29" t="str">
        <f t="shared" si="21"/>
        <v/>
      </c>
      <c r="J82" s="30" t="e">
        <f>IF('Program 2'!Beg_Bal&gt;0,E82*($G$3/($G$3+$G$5)),0)</f>
        <v>#VALUE!</v>
      </c>
      <c r="K82" s="30" t="e">
        <f>IF('Program 2'!Beg_Bal&gt;0,E82*($G$5/($G$5+$G$3)),0)</f>
        <v>#VALUE!</v>
      </c>
      <c r="L82" s="30" t="e">
        <f>IF(C82&lt;0,C82*0,IF($M$5&lt;1,(($M$5/12)*'Program 2'!C82),$M$5))</f>
        <v>#VALUE!</v>
      </c>
      <c r="M82" s="26"/>
      <c r="N82" s="26"/>
      <c r="O82" s="38">
        <f t="shared" si="31"/>
        <v>0</v>
      </c>
      <c r="P82" s="26" t="e">
        <f t="shared" si="32"/>
        <v>#VALUE!</v>
      </c>
      <c r="Q82" s="26" t="e">
        <f t="shared" si="22"/>
        <v>#VALUE!</v>
      </c>
      <c r="R82" s="31" t="e">
        <f t="shared" si="33"/>
        <v>#VALUE!</v>
      </c>
      <c r="S82" s="31" t="e">
        <f t="shared" si="34"/>
        <v>#VALUE!</v>
      </c>
      <c r="T82" s="31" t="e">
        <f t="shared" si="35"/>
        <v>#VALUE!</v>
      </c>
      <c r="U82" s="31" t="e">
        <f t="shared" si="36"/>
        <v>#VALUE!</v>
      </c>
      <c r="V82" s="26" t="e">
        <f t="shared" si="23"/>
        <v>#VALUE!</v>
      </c>
      <c r="W82" s="26" t="e">
        <f t="shared" si="24"/>
        <v>#VALUE!</v>
      </c>
      <c r="X82" s="26" t="e">
        <f t="shared" si="25"/>
        <v>#VALUE!</v>
      </c>
      <c r="Y82" s="26" t="e">
        <f t="shared" si="26"/>
        <v>#VALUE!</v>
      </c>
      <c r="Z82" s="26" t="e">
        <f t="shared" si="27"/>
        <v>#VALUE!</v>
      </c>
      <c r="AA82" s="26" t="e">
        <f t="shared" si="28"/>
        <v>#VALUE!</v>
      </c>
      <c r="AB82" s="26" t="e">
        <f>IF(P82&gt;0,IF(SUM($N$16:N82)&gt;0,'Program 2'!Loan_Amount-SUM($N$16:N82),'Program 2'!Loan_Amount),0)</f>
        <v>#VALUE!</v>
      </c>
      <c r="AC82" s="37" t="e">
        <f>AB82*('Step 2 Program Parameters'!$C$3/12)</f>
        <v>#VALUE!</v>
      </c>
      <c r="AD82" s="26"/>
    </row>
    <row r="83" spans="1:31" x14ac:dyDescent="0.2">
      <c r="A83" s="27" t="str">
        <f>IF(Values_Entered,A82+1,"")</f>
        <v/>
      </c>
      <c r="B83" s="28" t="str">
        <f t="shared" si="29"/>
        <v/>
      </c>
      <c r="C83" s="29" t="str">
        <f t="shared" si="37"/>
        <v/>
      </c>
      <c r="D83" s="29" t="str">
        <f t="shared" si="38"/>
        <v/>
      </c>
      <c r="E83" s="29" t="str">
        <f t="shared" si="30"/>
        <v/>
      </c>
      <c r="F83" s="29" t="str">
        <f t="shared" si="20"/>
        <v/>
      </c>
      <c r="G83" s="29" t="str">
        <f>IF(Pay_Num&lt;&gt;"",IF('Program 2'!Pay_Num&lt;=$J$2,0,Total_Pay-Int),"")</f>
        <v/>
      </c>
      <c r="H83" s="29" t="str">
        <f t="shared" si="39"/>
        <v/>
      </c>
      <c r="I83" s="29" t="str">
        <f t="shared" si="21"/>
        <v/>
      </c>
      <c r="J83" s="30" t="e">
        <f>IF('Program 2'!Beg_Bal&gt;0,E83*($G$3/($G$3+$G$5)),0)</f>
        <v>#VALUE!</v>
      </c>
      <c r="K83" s="30" t="e">
        <f>IF('Program 2'!Beg_Bal&gt;0,E83*($G$5/($G$5+$G$3)),0)</f>
        <v>#VALUE!</v>
      </c>
      <c r="L83" s="30" t="e">
        <f>IF(C83&lt;0,C83*0,IF($M$5&lt;1,(($M$5/12)*'Program 2'!C83),$M$5))</f>
        <v>#VALUE!</v>
      </c>
      <c r="M83" s="26"/>
      <c r="N83" s="26"/>
      <c r="O83" s="38">
        <f t="shared" si="31"/>
        <v>0</v>
      </c>
      <c r="P83" s="26" t="e">
        <f t="shared" si="32"/>
        <v>#VALUE!</v>
      </c>
      <c r="Q83" s="26" t="e">
        <f t="shared" si="22"/>
        <v>#VALUE!</v>
      </c>
      <c r="R83" s="31" t="e">
        <f t="shared" si="33"/>
        <v>#VALUE!</v>
      </c>
      <c r="S83" s="31" t="e">
        <f t="shared" si="34"/>
        <v>#VALUE!</v>
      </c>
      <c r="T83" s="31" t="e">
        <f t="shared" si="35"/>
        <v>#VALUE!</v>
      </c>
      <c r="U83" s="31" t="e">
        <f t="shared" si="36"/>
        <v>#VALUE!</v>
      </c>
      <c r="V83" s="26" t="e">
        <f t="shared" si="23"/>
        <v>#VALUE!</v>
      </c>
      <c r="W83" s="26" t="e">
        <f t="shared" si="24"/>
        <v>#VALUE!</v>
      </c>
      <c r="X83" s="26" t="e">
        <f t="shared" si="25"/>
        <v>#VALUE!</v>
      </c>
      <c r="Y83" s="26" t="e">
        <f t="shared" si="26"/>
        <v>#VALUE!</v>
      </c>
      <c r="Z83" s="26" t="e">
        <f t="shared" si="27"/>
        <v>#VALUE!</v>
      </c>
      <c r="AA83" s="26" t="e">
        <f t="shared" si="28"/>
        <v>#VALUE!</v>
      </c>
      <c r="AB83" s="26" t="e">
        <f>IF(P83&gt;0,IF(SUM($N$16:N83)&gt;0,'Program 2'!Loan_Amount-SUM($N$16:N83),'Program 2'!Loan_Amount),0)</f>
        <v>#VALUE!</v>
      </c>
      <c r="AC83" s="37" t="e">
        <f>AB83*('Step 2 Program Parameters'!$C$3/12)</f>
        <v>#VALUE!</v>
      </c>
      <c r="AD83" s="26"/>
    </row>
    <row r="84" spans="1:31" x14ac:dyDescent="0.2">
      <c r="A84" s="27" t="str">
        <f>IF(Values_Entered,A83+1,"")</f>
        <v/>
      </c>
      <c r="B84" s="28" t="str">
        <f t="shared" si="29"/>
        <v/>
      </c>
      <c r="C84" s="29" t="str">
        <f t="shared" si="37"/>
        <v/>
      </c>
      <c r="D84" s="29" t="str">
        <f t="shared" si="38"/>
        <v/>
      </c>
      <c r="E84" s="29" t="str">
        <f t="shared" si="30"/>
        <v/>
      </c>
      <c r="F84" s="29" t="str">
        <f t="shared" si="20"/>
        <v/>
      </c>
      <c r="G84" s="29" t="str">
        <f>IF(Pay_Num&lt;&gt;"",IF('Program 2'!Pay_Num&lt;=$J$2,0,Total_Pay-Int),"")</f>
        <v/>
      </c>
      <c r="H84" s="29" t="str">
        <f t="shared" si="39"/>
        <v/>
      </c>
      <c r="I84" s="29" t="str">
        <f t="shared" si="21"/>
        <v/>
      </c>
      <c r="J84" s="30" t="e">
        <f>IF('Program 2'!Beg_Bal&gt;0,E84*($G$3/($G$3+$G$5)),0)</f>
        <v>#VALUE!</v>
      </c>
      <c r="K84" s="30" t="e">
        <f>IF('Program 2'!Beg_Bal&gt;0,E84*($G$5/($G$5+$G$3)),0)</f>
        <v>#VALUE!</v>
      </c>
      <c r="L84" s="30" t="e">
        <f>IF(C84&lt;0,C84*0,IF($M$5&lt;1,(($M$5/12)*'Program 2'!C84),$M$5))</f>
        <v>#VALUE!</v>
      </c>
      <c r="M84" s="26"/>
      <c r="N84" s="26"/>
      <c r="O84" s="38">
        <f t="shared" si="31"/>
        <v>0</v>
      </c>
      <c r="P84" s="26" t="e">
        <f t="shared" si="32"/>
        <v>#VALUE!</v>
      </c>
      <c r="Q84" s="26" t="e">
        <f t="shared" si="22"/>
        <v>#VALUE!</v>
      </c>
      <c r="R84" s="31" t="e">
        <f t="shared" si="33"/>
        <v>#VALUE!</v>
      </c>
      <c r="S84" s="31" t="e">
        <f t="shared" si="34"/>
        <v>#VALUE!</v>
      </c>
      <c r="T84" s="31" t="e">
        <f t="shared" si="35"/>
        <v>#VALUE!</v>
      </c>
      <c r="U84" s="31" t="e">
        <f t="shared" si="36"/>
        <v>#VALUE!</v>
      </c>
      <c r="V84" s="26" t="e">
        <f t="shared" si="23"/>
        <v>#VALUE!</v>
      </c>
      <c r="W84" s="26" t="e">
        <f t="shared" si="24"/>
        <v>#VALUE!</v>
      </c>
      <c r="X84" s="26" t="e">
        <f t="shared" si="25"/>
        <v>#VALUE!</v>
      </c>
      <c r="Y84" s="26" t="e">
        <f t="shared" si="26"/>
        <v>#VALUE!</v>
      </c>
      <c r="Z84" s="26" t="e">
        <f t="shared" si="27"/>
        <v>#VALUE!</v>
      </c>
      <c r="AA84" s="26" t="e">
        <f t="shared" si="28"/>
        <v>#VALUE!</v>
      </c>
      <c r="AB84" s="26" t="e">
        <f>IF(P84&gt;0,IF(SUM($N$16:N84)&gt;0,'Program 2'!Loan_Amount-SUM($N$16:N84),'Program 2'!Loan_Amount),0)</f>
        <v>#VALUE!</v>
      </c>
      <c r="AC84" s="37" t="e">
        <f>AB84*('Step 2 Program Parameters'!$C$3/12)</f>
        <v>#VALUE!</v>
      </c>
      <c r="AD84" s="26"/>
    </row>
    <row r="85" spans="1:31" x14ac:dyDescent="0.2">
      <c r="A85" s="27" t="str">
        <f>IF(Values_Entered,A84+1,"")</f>
        <v/>
      </c>
      <c r="B85" s="28" t="str">
        <f t="shared" si="29"/>
        <v/>
      </c>
      <c r="C85" s="29" t="str">
        <f t="shared" si="37"/>
        <v/>
      </c>
      <c r="D85" s="29" t="str">
        <f t="shared" si="38"/>
        <v/>
      </c>
      <c r="E85" s="29" t="str">
        <f t="shared" si="30"/>
        <v/>
      </c>
      <c r="F85" s="29" t="str">
        <f t="shared" si="20"/>
        <v/>
      </c>
      <c r="G85" s="29" t="str">
        <f>IF(Pay_Num&lt;&gt;"",IF('Program 2'!Pay_Num&lt;=$J$2,0,Total_Pay-Int),"")</f>
        <v/>
      </c>
      <c r="H85" s="29" t="str">
        <f t="shared" si="39"/>
        <v/>
      </c>
      <c r="I85" s="29" t="str">
        <f t="shared" si="21"/>
        <v/>
      </c>
      <c r="J85" s="30" t="e">
        <f>IF('Program 2'!Beg_Bal&gt;0,E85*($G$3/($G$3+$G$5)),0)</f>
        <v>#VALUE!</v>
      </c>
      <c r="K85" s="30" t="e">
        <f>IF('Program 2'!Beg_Bal&gt;0,E85*($G$5/($G$5+$G$3)),0)</f>
        <v>#VALUE!</v>
      </c>
      <c r="L85" s="30" t="e">
        <f>IF(C85&lt;0,C85*0,IF($M$5&lt;1,(($M$5/12)*'Program 2'!C85),$M$5))</f>
        <v>#VALUE!</v>
      </c>
      <c r="M85" s="26"/>
      <c r="N85" s="26"/>
      <c r="O85" s="38">
        <f t="shared" si="31"/>
        <v>0</v>
      </c>
      <c r="P85" s="26" t="e">
        <f t="shared" si="32"/>
        <v>#VALUE!</v>
      </c>
      <c r="Q85" s="26" t="e">
        <f t="shared" si="22"/>
        <v>#VALUE!</v>
      </c>
      <c r="R85" s="31" t="e">
        <f t="shared" si="33"/>
        <v>#VALUE!</v>
      </c>
      <c r="S85" s="31" t="e">
        <f t="shared" si="34"/>
        <v>#VALUE!</v>
      </c>
      <c r="T85" s="31" t="e">
        <f t="shared" si="35"/>
        <v>#VALUE!</v>
      </c>
      <c r="U85" s="31" t="e">
        <f t="shared" si="36"/>
        <v>#VALUE!</v>
      </c>
      <c r="V85" s="26" t="e">
        <f t="shared" si="23"/>
        <v>#VALUE!</v>
      </c>
      <c r="W85" s="26" t="e">
        <f t="shared" si="24"/>
        <v>#VALUE!</v>
      </c>
      <c r="X85" s="26" t="e">
        <f t="shared" si="25"/>
        <v>#VALUE!</v>
      </c>
      <c r="Y85" s="26" t="e">
        <f t="shared" si="26"/>
        <v>#VALUE!</v>
      </c>
      <c r="Z85" s="26" t="e">
        <f t="shared" si="27"/>
        <v>#VALUE!</v>
      </c>
      <c r="AA85" s="26" t="e">
        <f t="shared" si="28"/>
        <v>#VALUE!</v>
      </c>
      <c r="AB85" s="26" t="e">
        <f>IF(P85&gt;0,IF(SUM($N$16:N85)&gt;0,'Program 2'!Loan_Amount-SUM($N$16:N85),'Program 2'!Loan_Amount),0)</f>
        <v>#VALUE!</v>
      </c>
      <c r="AC85" s="37" t="e">
        <f>AB85*('Step 2 Program Parameters'!$C$3/12)</f>
        <v>#VALUE!</v>
      </c>
      <c r="AD85" s="26"/>
    </row>
    <row r="86" spans="1:31" x14ac:dyDescent="0.2">
      <c r="A86" s="27" t="str">
        <f>IF(Values_Entered,A85+1,"")</f>
        <v/>
      </c>
      <c r="B86" s="28" t="str">
        <f t="shared" si="29"/>
        <v/>
      </c>
      <c r="C86" s="29" t="str">
        <f t="shared" si="37"/>
        <v/>
      </c>
      <c r="D86" s="29" t="str">
        <f t="shared" si="38"/>
        <v/>
      </c>
      <c r="E86" s="29" t="str">
        <f t="shared" si="30"/>
        <v/>
      </c>
      <c r="F86" s="29" t="str">
        <f t="shared" si="20"/>
        <v/>
      </c>
      <c r="G86" s="29" t="str">
        <f>IF(Pay_Num&lt;&gt;"",IF('Program 2'!Pay_Num&lt;=$J$2,0,Total_Pay-Int),"")</f>
        <v/>
      </c>
      <c r="H86" s="29" t="str">
        <f t="shared" si="39"/>
        <v/>
      </c>
      <c r="I86" s="29" t="str">
        <f t="shared" si="21"/>
        <v/>
      </c>
      <c r="J86" s="30" t="e">
        <f>IF('Program 2'!Beg_Bal&gt;0,E86*($G$3/($G$3+$G$5)),0)</f>
        <v>#VALUE!</v>
      </c>
      <c r="K86" s="30" t="e">
        <f>IF('Program 2'!Beg_Bal&gt;0,E86*($G$5/($G$5+$G$3)),0)</f>
        <v>#VALUE!</v>
      </c>
      <c r="L86" s="30" t="e">
        <f>IF(C86&lt;0,C86*0,IF($M$5&lt;1,(($M$5/12)*'Program 2'!C86),$M$5))</f>
        <v>#VALUE!</v>
      </c>
      <c r="M86" s="26"/>
      <c r="N86" s="26"/>
      <c r="O86" s="38">
        <f t="shared" si="31"/>
        <v>0</v>
      </c>
      <c r="P86" s="26" t="e">
        <f t="shared" si="32"/>
        <v>#VALUE!</v>
      </c>
      <c r="Q86" s="26" t="e">
        <f t="shared" si="22"/>
        <v>#VALUE!</v>
      </c>
      <c r="R86" s="31" t="e">
        <f t="shared" si="33"/>
        <v>#VALUE!</v>
      </c>
      <c r="S86" s="31" t="e">
        <f t="shared" si="34"/>
        <v>#VALUE!</v>
      </c>
      <c r="T86" s="31" t="e">
        <f t="shared" si="35"/>
        <v>#VALUE!</v>
      </c>
      <c r="U86" s="31" t="e">
        <f t="shared" si="36"/>
        <v>#VALUE!</v>
      </c>
      <c r="V86" s="26" t="e">
        <f t="shared" si="23"/>
        <v>#VALUE!</v>
      </c>
      <c r="W86" s="26" t="e">
        <f t="shared" si="24"/>
        <v>#VALUE!</v>
      </c>
      <c r="X86" s="26" t="e">
        <f t="shared" si="25"/>
        <v>#VALUE!</v>
      </c>
      <c r="Y86" s="26" t="e">
        <f t="shared" si="26"/>
        <v>#VALUE!</v>
      </c>
      <c r="Z86" s="26" t="e">
        <f t="shared" si="27"/>
        <v>#VALUE!</v>
      </c>
      <c r="AA86" s="26" t="e">
        <f t="shared" si="28"/>
        <v>#VALUE!</v>
      </c>
      <c r="AB86" s="26" t="e">
        <f>IF(P86&gt;0,IF(SUM($N$16:N86)&gt;0,'Program 2'!Loan_Amount-SUM($N$16:N86),'Program 2'!Loan_Amount),0)</f>
        <v>#VALUE!</v>
      </c>
      <c r="AC86" s="37" t="e">
        <f>AB86*('Step 2 Program Parameters'!$C$3/12)</f>
        <v>#VALUE!</v>
      </c>
      <c r="AD86" s="26"/>
    </row>
    <row r="87" spans="1:31" x14ac:dyDescent="0.2">
      <c r="A87" s="27" t="str">
        <f>IF(Values_Entered,A86+1,"")</f>
        <v/>
      </c>
      <c r="B87" s="28" t="str">
        <f t="shared" si="29"/>
        <v/>
      </c>
      <c r="C87" s="29" t="str">
        <f t="shared" si="37"/>
        <v/>
      </c>
      <c r="D87" s="29" t="str">
        <f t="shared" si="38"/>
        <v/>
      </c>
      <c r="E87" s="29" t="str">
        <f t="shared" si="30"/>
        <v/>
      </c>
      <c r="F87" s="29" t="str">
        <f t="shared" si="20"/>
        <v/>
      </c>
      <c r="G87" s="29" t="str">
        <f>IF(Pay_Num&lt;&gt;"",IF('Program 2'!Pay_Num&lt;=$J$2,0,Total_Pay-Int),"")</f>
        <v/>
      </c>
      <c r="H87" s="29" t="str">
        <f t="shared" si="39"/>
        <v/>
      </c>
      <c r="I87" s="29" t="str">
        <f t="shared" si="21"/>
        <v/>
      </c>
      <c r="J87" s="30" t="e">
        <f>IF('Program 2'!Beg_Bal&gt;0,E87*($G$3/($G$3+$G$5)),0)</f>
        <v>#VALUE!</v>
      </c>
      <c r="K87" s="30" t="e">
        <f>IF('Program 2'!Beg_Bal&gt;0,E87*($G$5/($G$5+$G$3)),0)</f>
        <v>#VALUE!</v>
      </c>
      <c r="L87" s="30" t="e">
        <f>IF(C87&lt;0,C87*0,IF($M$5&lt;1,(($M$5/12)*'Program 2'!C87),$M$5))</f>
        <v>#VALUE!</v>
      </c>
      <c r="M87" s="26"/>
      <c r="N87" s="26"/>
      <c r="O87" s="38">
        <f t="shared" si="31"/>
        <v>0</v>
      </c>
      <c r="P87" s="26" t="e">
        <f t="shared" si="32"/>
        <v>#VALUE!</v>
      </c>
      <c r="Q87" s="26" t="e">
        <f t="shared" si="22"/>
        <v>#VALUE!</v>
      </c>
      <c r="R87" s="31" t="e">
        <f t="shared" si="33"/>
        <v>#VALUE!</v>
      </c>
      <c r="S87" s="31" t="e">
        <f t="shared" si="34"/>
        <v>#VALUE!</v>
      </c>
      <c r="T87" s="31" t="e">
        <f t="shared" si="35"/>
        <v>#VALUE!</v>
      </c>
      <c r="U87" s="31" t="e">
        <f t="shared" si="36"/>
        <v>#VALUE!</v>
      </c>
      <c r="V87" s="26" t="e">
        <f t="shared" si="23"/>
        <v>#VALUE!</v>
      </c>
      <c r="W87" s="26" t="e">
        <f t="shared" si="24"/>
        <v>#VALUE!</v>
      </c>
      <c r="X87" s="26" t="e">
        <f t="shared" si="25"/>
        <v>#VALUE!</v>
      </c>
      <c r="Y87" s="26" t="e">
        <f t="shared" si="26"/>
        <v>#VALUE!</v>
      </c>
      <c r="Z87" s="26" t="e">
        <f t="shared" si="27"/>
        <v>#VALUE!</v>
      </c>
      <c r="AA87" s="26" t="e">
        <f t="shared" si="28"/>
        <v>#VALUE!</v>
      </c>
      <c r="AB87" s="26" t="e">
        <f>IF(P87&gt;0,IF(SUM($N$16:N87)&gt;0,'Program 2'!Loan_Amount-SUM($N$16:N87),'Program 2'!Loan_Amount),0)</f>
        <v>#VALUE!</v>
      </c>
      <c r="AC87" s="37" t="e">
        <f>AB87*('Step 2 Program Parameters'!$C$3/12)</f>
        <v>#VALUE!</v>
      </c>
      <c r="AD87" s="26"/>
      <c r="AE87" s="1" t="e">
        <f>'Step 2 Program Parameters'!$C$35*'Program 2'!Z87</f>
        <v>#VALUE!</v>
      </c>
    </row>
    <row r="88" spans="1:31" x14ac:dyDescent="0.2">
      <c r="A88" s="27" t="str">
        <f>IF(Values_Entered,A87+1,"")</f>
        <v/>
      </c>
      <c r="B88" s="28" t="str">
        <f t="shared" si="29"/>
        <v/>
      </c>
      <c r="C88" s="29" t="str">
        <f t="shared" si="37"/>
        <v/>
      </c>
      <c r="D88" s="29" t="str">
        <f t="shared" si="38"/>
        <v/>
      </c>
      <c r="E88" s="29" t="str">
        <f t="shared" si="30"/>
        <v/>
      </c>
      <c r="F88" s="29" t="str">
        <f t="shared" si="20"/>
        <v/>
      </c>
      <c r="G88" s="29" t="str">
        <f>IF(Pay_Num&lt;&gt;"",IF('Program 2'!Pay_Num&lt;=$J$2,0,Total_Pay-Int),"")</f>
        <v/>
      </c>
      <c r="H88" s="29" t="str">
        <f t="shared" si="39"/>
        <v/>
      </c>
      <c r="I88" s="29" t="str">
        <f t="shared" si="21"/>
        <v/>
      </c>
      <c r="J88" s="30" t="e">
        <f>IF('Program 2'!Beg_Bal&gt;0,E88*($G$3/($G$3+$G$5)),0)</f>
        <v>#VALUE!</v>
      </c>
      <c r="K88" s="30" t="e">
        <f>IF('Program 2'!Beg_Bal&gt;0,E88*($G$5/($G$5+$G$3)),0)</f>
        <v>#VALUE!</v>
      </c>
      <c r="L88" s="30" t="e">
        <f>IF(C88&lt;0,C88*0,IF($M$5&lt;1,(($M$5/12)*'Program 2'!C88),$M$5))</f>
        <v>#VALUE!</v>
      </c>
      <c r="M88" s="26"/>
      <c r="N88" s="26"/>
      <c r="O88" s="38">
        <f t="shared" si="31"/>
        <v>0</v>
      </c>
      <c r="P88" s="26" t="e">
        <f t="shared" si="32"/>
        <v>#VALUE!</v>
      </c>
      <c r="Q88" s="26" t="e">
        <f t="shared" si="22"/>
        <v>#VALUE!</v>
      </c>
      <c r="R88" s="31" t="e">
        <f t="shared" si="33"/>
        <v>#VALUE!</v>
      </c>
      <c r="S88" s="31" t="e">
        <f t="shared" si="34"/>
        <v>#VALUE!</v>
      </c>
      <c r="T88" s="31" t="e">
        <f t="shared" si="35"/>
        <v>#VALUE!</v>
      </c>
      <c r="U88" s="31" t="e">
        <f t="shared" si="36"/>
        <v>#VALUE!</v>
      </c>
      <c r="V88" s="26" t="e">
        <f t="shared" si="23"/>
        <v>#VALUE!</v>
      </c>
      <c r="W88" s="26" t="e">
        <f t="shared" si="24"/>
        <v>#VALUE!</v>
      </c>
      <c r="X88" s="26" t="e">
        <f t="shared" si="25"/>
        <v>#VALUE!</v>
      </c>
      <c r="Y88" s="26" t="e">
        <f t="shared" si="26"/>
        <v>#VALUE!</v>
      </c>
      <c r="Z88" s="26" t="e">
        <f t="shared" si="27"/>
        <v>#VALUE!</v>
      </c>
      <c r="AA88" s="26" t="e">
        <f t="shared" si="28"/>
        <v>#VALUE!</v>
      </c>
      <c r="AB88" s="26" t="e">
        <f>IF(P88&gt;0,IF(SUM($N$16:N88)&gt;0,'Program 2'!Loan_Amount-SUM($N$16:N88),'Program 2'!Loan_Amount),0)</f>
        <v>#VALUE!</v>
      </c>
      <c r="AC88" s="37" t="e">
        <f>AB88*('Step 2 Program Parameters'!$C$3/12)</f>
        <v>#VALUE!</v>
      </c>
      <c r="AD88" s="26"/>
      <c r="AE88" s="26"/>
    </row>
    <row r="89" spans="1:31" x14ac:dyDescent="0.2">
      <c r="A89" s="27" t="str">
        <f>IF(Values_Entered,A88+1,"")</f>
        <v/>
      </c>
      <c r="B89" s="28" t="str">
        <f t="shared" si="29"/>
        <v/>
      </c>
      <c r="C89" s="29" t="str">
        <f t="shared" si="37"/>
        <v/>
      </c>
      <c r="D89" s="29" t="str">
        <f t="shared" si="38"/>
        <v/>
      </c>
      <c r="E89" s="29" t="str">
        <f t="shared" si="30"/>
        <v/>
      </c>
      <c r="F89" s="29" t="str">
        <f t="shared" si="20"/>
        <v/>
      </c>
      <c r="G89" s="29" t="str">
        <f>IF(Pay_Num&lt;&gt;"",IF('Program 2'!Pay_Num&lt;=$J$2,0,Total_Pay-Int),"")</f>
        <v/>
      </c>
      <c r="H89" s="29" t="str">
        <f t="shared" si="39"/>
        <v/>
      </c>
      <c r="I89" s="29" t="str">
        <f t="shared" si="21"/>
        <v/>
      </c>
      <c r="J89" s="30" t="e">
        <f>IF('Program 2'!Beg_Bal&gt;0,E89*($G$3/($G$3+$G$5)),0)</f>
        <v>#VALUE!</v>
      </c>
      <c r="K89" s="30" t="e">
        <f>IF('Program 2'!Beg_Bal&gt;0,E89*($G$5/($G$5+$G$3)),0)</f>
        <v>#VALUE!</v>
      </c>
      <c r="L89" s="30" t="e">
        <f>IF(C89&lt;0,C89*0,IF($M$5&lt;1,(($M$5/12)*'Program 2'!C89),$M$5))</f>
        <v>#VALUE!</v>
      </c>
      <c r="M89" s="26"/>
      <c r="N89" s="26"/>
      <c r="O89" s="38">
        <f t="shared" si="31"/>
        <v>0</v>
      </c>
      <c r="P89" s="26" t="e">
        <f t="shared" si="32"/>
        <v>#VALUE!</v>
      </c>
      <c r="Q89" s="26" t="e">
        <f t="shared" si="22"/>
        <v>#VALUE!</v>
      </c>
      <c r="R89" s="31" t="e">
        <f t="shared" si="33"/>
        <v>#VALUE!</v>
      </c>
      <c r="S89" s="31" t="e">
        <f t="shared" si="34"/>
        <v>#VALUE!</v>
      </c>
      <c r="T89" s="31" t="e">
        <f t="shared" si="35"/>
        <v>#VALUE!</v>
      </c>
      <c r="U89" s="31" t="e">
        <f t="shared" si="36"/>
        <v>#VALUE!</v>
      </c>
      <c r="V89" s="26" t="e">
        <f t="shared" si="23"/>
        <v>#VALUE!</v>
      </c>
      <c r="W89" s="26" t="e">
        <f t="shared" si="24"/>
        <v>#VALUE!</v>
      </c>
      <c r="X89" s="26" t="e">
        <f t="shared" si="25"/>
        <v>#VALUE!</v>
      </c>
      <c r="Y89" s="26" t="e">
        <f t="shared" si="26"/>
        <v>#VALUE!</v>
      </c>
      <c r="Z89" s="26" t="e">
        <f t="shared" si="27"/>
        <v>#VALUE!</v>
      </c>
      <c r="AA89" s="26" t="e">
        <f t="shared" si="28"/>
        <v>#VALUE!</v>
      </c>
      <c r="AB89" s="26" t="e">
        <f>IF(P89&gt;0,IF(SUM($N$16:N89)&gt;0,'Program 2'!Loan_Amount-SUM($N$16:N89),'Program 2'!Loan_Amount),0)</f>
        <v>#VALUE!</v>
      </c>
      <c r="AC89" s="37" t="e">
        <f>AB89*('Step 2 Program Parameters'!$C$3/12)</f>
        <v>#VALUE!</v>
      </c>
      <c r="AD89" s="26"/>
      <c r="AE89" s="26"/>
    </row>
    <row r="90" spans="1:31" x14ac:dyDescent="0.2">
      <c r="A90" s="27" t="str">
        <f>IF(Values_Entered,A89+1,"")</f>
        <v/>
      </c>
      <c r="B90" s="28" t="str">
        <f t="shared" si="29"/>
        <v/>
      </c>
      <c r="C90" s="29" t="str">
        <f t="shared" si="37"/>
        <v/>
      </c>
      <c r="D90" s="29" t="str">
        <f t="shared" si="38"/>
        <v/>
      </c>
      <c r="E90" s="29" t="str">
        <f t="shared" si="30"/>
        <v/>
      </c>
      <c r="F90" s="29" t="str">
        <f t="shared" si="20"/>
        <v/>
      </c>
      <c r="G90" s="29" t="str">
        <f>IF(Pay_Num&lt;&gt;"",IF('Program 2'!Pay_Num&lt;=$J$2,0,Total_Pay-Int),"")</f>
        <v/>
      </c>
      <c r="H90" s="29" t="str">
        <f t="shared" si="39"/>
        <v/>
      </c>
      <c r="I90" s="29" t="str">
        <f t="shared" si="21"/>
        <v/>
      </c>
      <c r="J90" s="30" t="e">
        <f>IF('Program 2'!Beg_Bal&gt;0,E90*($G$3/($G$3+$G$5)),0)</f>
        <v>#VALUE!</v>
      </c>
      <c r="K90" s="30" t="e">
        <f>IF('Program 2'!Beg_Bal&gt;0,E90*($G$5/($G$5+$G$3)),0)</f>
        <v>#VALUE!</v>
      </c>
      <c r="L90" s="30" t="e">
        <f>IF(C90&lt;0,C90*0,IF($M$5&lt;1,(($M$5/12)*'Program 2'!C90),$M$5))</f>
        <v>#VALUE!</v>
      </c>
      <c r="M90" s="26"/>
      <c r="N90" s="26"/>
      <c r="O90" s="38">
        <f t="shared" si="31"/>
        <v>0</v>
      </c>
      <c r="P90" s="26" t="e">
        <f t="shared" si="32"/>
        <v>#VALUE!</v>
      </c>
      <c r="Q90" s="26" t="e">
        <f t="shared" si="22"/>
        <v>#VALUE!</v>
      </c>
      <c r="R90" s="31" t="e">
        <f t="shared" si="33"/>
        <v>#VALUE!</v>
      </c>
      <c r="S90" s="31" t="e">
        <f t="shared" si="34"/>
        <v>#VALUE!</v>
      </c>
      <c r="T90" s="31" t="e">
        <f t="shared" si="35"/>
        <v>#VALUE!</v>
      </c>
      <c r="U90" s="31" t="e">
        <f t="shared" si="36"/>
        <v>#VALUE!</v>
      </c>
      <c r="V90" s="26" t="e">
        <f t="shared" si="23"/>
        <v>#VALUE!</v>
      </c>
      <c r="W90" s="26" t="e">
        <f t="shared" si="24"/>
        <v>#VALUE!</v>
      </c>
      <c r="X90" s="26" t="e">
        <f t="shared" si="25"/>
        <v>#VALUE!</v>
      </c>
      <c r="Y90" s="26" t="e">
        <f t="shared" si="26"/>
        <v>#VALUE!</v>
      </c>
      <c r="Z90" s="26" t="e">
        <f t="shared" si="27"/>
        <v>#VALUE!</v>
      </c>
      <c r="AA90" s="26" t="e">
        <f t="shared" si="28"/>
        <v>#VALUE!</v>
      </c>
      <c r="AB90" s="26" t="e">
        <f>IF(P90&gt;0,IF(SUM($N$16:N90)&gt;0,'Program 2'!Loan_Amount-SUM($N$16:N90),'Program 2'!Loan_Amount),0)</f>
        <v>#VALUE!</v>
      </c>
      <c r="AC90" s="37" t="e">
        <f>AB90*('Step 2 Program Parameters'!$C$3/12)</f>
        <v>#VALUE!</v>
      </c>
      <c r="AD90" s="26"/>
      <c r="AE90" s="26"/>
    </row>
    <row r="91" spans="1:31" x14ac:dyDescent="0.2">
      <c r="A91" s="27" t="str">
        <f>IF(Values_Entered,A90+1,"")</f>
        <v/>
      </c>
      <c r="B91" s="28" t="str">
        <f t="shared" si="29"/>
        <v/>
      </c>
      <c r="C91" s="29" t="str">
        <f t="shared" si="37"/>
        <v/>
      </c>
      <c r="D91" s="29" t="str">
        <f t="shared" si="38"/>
        <v/>
      </c>
      <c r="E91" s="29" t="str">
        <f t="shared" si="30"/>
        <v/>
      </c>
      <c r="F91" s="29" t="str">
        <f t="shared" si="20"/>
        <v/>
      </c>
      <c r="G91" s="29" t="str">
        <f>IF(Pay_Num&lt;&gt;"",IF('Program 2'!Pay_Num&lt;=$J$2,0,Total_Pay-Int),"")</f>
        <v/>
      </c>
      <c r="H91" s="29" t="str">
        <f t="shared" si="39"/>
        <v/>
      </c>
      <c r="I91" s="29" t="str">
        <f t="shared" si="21"/>
        <v/>
      </c>
      <c r="J91" s="30" t="e">
        <f>IF('Program 2'!Beg_Bal&gt;0,E91*($G$3/($G$3+$G$5)),0)</f>
        <v>#VALUE!</v>
      </c>
      <c r="K91" s="30" t="e">
        <f>IF('Program 2'!Beg_Bal&gt;0,E91*($G$5/($G$5+$G$3)),0)</f>
        <v>#VALUE!</v>
      </c>
      <c r="L91" s="30" t="e">
        <f>IF(C91&lt;0,C91*0,IF($M$5&lt;1,(($M$5/12)*'Program 2'!C91),$M$5))</f>
        <v>#VALUE!</v>
      </c>
      <c r="M91" s="26"/>
      <c r="N91" s="26"/>
      <c r="O91" s="38">
        <f t="shared" si="31"/>
        <v>0</v>
      </c>
      <c r="P91" s="26" t="e">
        <f t="shared" si="32"/>
        <v>#VALUE!</v>
      </c>
      <c r="Q91" s="26" t="e">
        <f t="shared" si="22"/>
        <v>#VALUE!</v>
      </c>
      <c r="R91" s="31" t="e">
        <f t="shared" si="33"/>
        <v>#VALUE!</v>
      </c>
      <c r="S91" s="31" t="e">
        <f t="shared" si="34"/>
        <v>#VALUE!</v>
      </c>
      <c r="T91" s="31" t="e">
        <f t="shared" si="35"/>
        <v>#VALUE!</v>
      </c>
      <c r="U91" s="31" t="e">
        <f t="shared" si="36"/>
        <v>#VALUE!</v>
      </c>
      <c r="V91" s="26" t="e">
        <f t="shared" si="23"/>
        <v>#VALUE!</v>
      </c>
      <c r="W91" s="26" t="e">
        <f t="shared" si="24"/>
        <v>#VALUE!</v>
      </c>
      <c r="X91" s="26" t="e">
        <f t="shared" si="25"/>
        <v>#VALUE!</v>
      </c>
      <c r="Y91" s="26" t="e">
        <f t="shared" si="26"/>
        <v>#VALUE!</v>
      </c>
      <c r="Z91" s="26" t="e">
        <f t="shared" si="27"/>
        <v>#VALUE!</v>
      </c>
      <c r="AA91" s="26" t="e">
        <f t="shared" si="28"/>
        <v>#VALUE!</v>
      </c>
      <c r="AB91" s="26" t="e">
        <f>IF(P91&gt;0,IF(SUM($N$16:N91)&gt;0,'Program 2'!Loan_Amount-SUM($N$16:N91),'Program 2'!Loan_Amount),0)</f>
        <v>#VALUE!</v>
      </c>
      <c r="AC91" s="37" t="e">
        <f>AB91*('Step 2 Program Parameters'!$C$3/12)</f>
        <v>#VALUE!</v>
      </c>
      <c r="AD91" s="26"/>
      <c r="AE91" s="26"/>
    </row>
    <row r="92" spans="1:31" x14ac:dyDescent="0.2">
      <c r="A92" s="27" t="str">
        <f>IF(Values_Entered,A91+1,"")</f>
        <v/>
      </c>
      <c r="B92" s="28" t="str">
        <f t="shared" si="29"/>
        <v/>
      </c>
      <c r="C92" s="29" t="str">
        <f t="shared" si="37"/>
        <v/>
      </c>
      <c r="D92" s="29" t="str">
        <f t="shared" si="38"/>
        <v/>
      </c>
      <c r="E92" s="29" t="str">
        <f t="shared" si="30"/>
        <v/>
      </c>
      <c r="F92" s="29" t="str">
        <f t="shared" si="20"/>
        <v/>
      </c>
      <c r="G92" s="29" t="str">
        <f>IF(Pay_Num&lt;&gt;"",IF('Program 2'!Pay_Num&lt;=$J$2,0,Total_Pay-Int),"")</f>
        <v/>
      </c>
      <c r="H92" s="29" t="str">
        <f t="shared" si="39"/>
        <v/>
      </c>
      <c r="I92" s="29" t="str">
        <f t="shared" si="21"/>
        <v/>
      </c>
      <c r="J92" s="30" t="e">
        <f>IF('Program 2'!Beg_Bal&gt;0,E92*($G$3/($G$3+$G$5)),0)</f>
        <v>#VALUE!</v>
      </c>
      <c r="K92" s="30" t="e">
        <f>IF('Program 2'!Beg_Bal&gt;0,E92*($G$5/($G$5+$G$3)),0)</f>
        <v>#VALUE!</v>
      </c>
      <c r="L92" s="30" t="e">
        <f>IF(C92&lt;0,C92*0,IF($M$5&lt;1,(($M$5/12)*'Program 2'!C92),$M$5))</f>
        <v>#VALUE!</v>
      </c>
      <c r="M92" s="26"/>
      <c r="N92" s="26"/>
      <c r="O92" s="38">
        <f t="shared" si="31"/>
        <v>0</v>
      </c>
      <c r="P92" s="26" t="e">
        <f t="shared" si="32"/>
        <v>#VALUE!</v>
      </c>
      <c r="Q92" s="26" t="e">
        <f t="shared" si="22"/>
        <v>#VALUE!</v>
      </c>
      <c r="R92" s="31" t="e">
        <f t="shared" si="33"/>
        <v>#VALUE!</v>
      </c>
      <c r="S92" s="31" t="e">
        <f t="shared" si="34"/>
        <v>#VALUE!</v>
      </c>
      <c r="T92" s="31" t="e">
        <f t="shared" si="35"/>
        <v>#VALUE!</v>
      </c>
      <c r="U92" s="31" t="e">
        <f t="shared" si="36"/>
        <v>#VALUE!</v>
      </c>
      <c r="V92" s="26" t="e">
        <f t="shared" si="23"/>
        <v>#VALUE!</v>
      </c>
      <c r="W92" s="26" t="e">
        <f t="shared" si="24"/>
        <v>#VALUE!</v>
      </c>
      <c r="X92" s="26" t="e">
        <f t="shared" si="25"/>
        <v>#VALUE!</v>
      </c>
      <c r="Y92" s="26" t="e">
        <f t="shared" si="26"/>
        <v>#VALUE!</v>
      </c>
      <c r="Z92" s="26" t="e">
        <f t="shared" si="27"/>
        <v>#VALUE!</v>
      </c>
      <c r="AA92" s="26" t="e">
        <f t="shared" si="28"/>
        <v>#VALUE!</v>
      </c>
      <c r="AB92" s="26" t="e">
        <f>IF(P92&gt;0,IF(SUM($N$16:N92)&gt;0,'Program 2'!Loan_Amount-SUM($N$16:N92),'Program 2'!Loan_Amount),0)</f>
        <v>#VALUE!</v>
      </c>
      <c r="AC92" s="37" t="e">
        <f>AB92*('Step 2 Program Parameters'!$C$3/12)</f>
        <v>#VALUE!</v>
      </c>
      <c r="AD92" s="26"/>
      <c r="AE92" s="26"/>
    </row>
    <row r="93" spans="1:31" x14ac:dyDescent="0.2">
      <c r="A93" s="27" t="str">
        <f>IF(Values_Entered,A92+1,"")</f>
        <v/>
      </c>
      <c r="B93" s="28" t="str">
        <f t="shared" si="29"/>
        <v/>
      </c>
      <c r="C93" s="29" t="str">
        <f t="shared" si="37"/>
        <v/>
      </c>
      <c r="D93" s="29" t="str">
        <f t="shared" si="38"/>
        <v/>
      </c>
      <c r="E93" s="29" t="str">
        <f t="shared" si="30"/>
        <v/>
      </c>
      <c r="F93" s="29" t="str">
        <f t="shared" si="20"/>
        <v/>
      </c>
      <c r="G93" s="29" t="str">
        <f>IF(Pay_Num&lt;&gt;"",IF('Program 2'!Pay_Num&lt;=$J$2,0,Total_Pay-Int),"")</f>
        <v/>
      </c>
      <c r="H93" s="29" t="str">
        <f t="shared" si="39"/>
        <v/>
      </c>
      <c r="I93" s="29" t="str">
        <f t="shared" si="21"/>
        <v/>
      </c>
      <c r="J93" s="30" t="e">
        <f>IF('Program 2'!Beg_Bal&gt;0,E93*($G$3/($G$3+$G$5)),0)</f>
        <v>#VALUE!</v>
      </c>
      <c r="K93" s="30" t="e">
        <f>IF('Program 2'!Beg_Bal&gt;0,E93*($G$5/($G$5+$G$3)),0)</f>
        <v>#VALUE!</v>
      </c>
      <c r="L93" s="30" t="e">
        <f>IF(C93&lt;0,C93*0,IF($M$5&lt;1,(($M$5/12)*'Program 2'!C93),$M$5))</f>
        <v>#VALUE!</v>
      </c>
      <c r="M93" s="26"/>
      <c r="N93" s="26"/>
      <c r="O93" s="38">
        <f t="shared" si="31"/>
        <v>0</v>
      </c>
      <c r="P93" s="26" t="e">
        <f t="shared" si="32"/>
        <v>#VALUE!</v>
      </c>
      <c r="Q93" s="26" t="e">
        <f t="shared" si="22"/>
        <v>#VALUE!</v>
      </c>
      <c r="R93" s="31" t="e">
        <f t="shared" si="33"/>
        <v>#VALUE!</v>
      </c>
      <c r="S93" s="31" t="e">
        <f t="shared" si="34"/>
        <v>#VALUE!</v>
      </c>
      <c r="T93" s="31" t="e">
        <f t="shared" si="35"/>
        <v>#VALUE!</v>
      </c>
      <c r="U93" s="31" t="e">
        <f t="shared" si="36"/>
        <v>#VALUE!</v>
      </c>
      <c r="V93" s="26" t="e">
        <f t="shared" si="23"/>
        <v>#VALUE!</v>
      </c>
      <c r="W93" s="26" t="e">
        <f t="shared" si="24"/>
        <v>#VALUE!</v>
      </c>
      <c r="X93" s="26" t="e">
        <f t="shared" si="25"/>
        <v>#VALUE!</v>
      </c>
      <c r="Y93" s="26" t="e">
        <f t="shared" si="26"/>
        <v>#VALUE!</v>
      </c>
      <c r="Z93" s="26" t="e">
        <f t="shared" si="27"/>
        <v>#VALUE!</v>
      </c>
      <c r="AA93" s="26" t="e">
        <f t="shared" si="28"/>
        <v>#VALUE!</v>
      </c>
      <c r="AB93" s="26" t="e">
        <f>IF(P93&gt;0,IF(SUM($N$16:N93)&gt;0,'Program 2'!Loan_Amount-SUM($N$16:N93),'Program 2'!Loan_Amount),0)</f>
        <v>#VALUE!</v>
      </c>
      <c r="AC93" s="37" t="e">
        <f>AB93*('Step 2 Program Parameters'!$C$3/12)</f>
        <v>#VALUE!</v>
      </c>
      <c r="AD93" s="26"/>
    </row>
    <row r="94" spans="1:31" x14ac:dyDescent="0.2">
      <c r="A94" s="27" t="str">
        <f>IF(Values_Entered,A93+1,"")</f>
        <v/>
      </c>
      <c r="B94" s="28" t="str">
        <f t="shared" si="29"/>
        <v/>
      </c>
      <c r="C94" s="29" t="str">
        <f t="shared" si="37"/>
        <v/>
      </c>
      <c r="D94" s="29" t="str">
        <f t="shared" si="38"/>
        <v/>
      </c>
      <c r="E94" s="29" t="str">
        <f t="shared" si="30"/>
        <v/>
      </c>
      <c r="F94" s="29" t="str">
        <f t="shared" si="20"/>
        <v/>
      </c>
      <c r="G94" s="29" t="str">
        <f>IF(Pay_Num&lt;&gt;"",IF('Program 2'!Pay_Num&lt;=$J$2,0,Total_Pay-Int),"")</f>
        <v/>
      </c>
      <c r="H94" s="29" t="str">
        <f t="shared" si="39"/>
        <v/>
      </c>
      <c r="I94" s="29" t="str">
        <f t="shared" si="21"/>
        <v/>
      </c>
      <c r="J94" s="30" t="e">
        <f>IF('Program 2'!Beg_Bal&gt;0,E94*($G$3/($G$3+$G$5)),0)</f>
        <v>#VALUE!</v>
      </c>
      <c r="K94" s="30" t="e">
        <f>IF('Program 2'!Beg_Bal&gt;0,E94*($G$5/($G$5+$G$3)),0)</f>
        <v>#VALUE!</v>
      </c>
      <c r="L94" s="30" t="e">
        <f>IF(C94&lt;0,C94*0,IF($M$5&lt;1,(($M$5/12)*'Program 2'!C94),$M$5))</f>
        <v>#VALUE!</v>
      </c>
      <c r="M94" s="26"/>
      <c r="N94" s="26"/>
      <c r="O94" s="38">
        <f t="shared" si="31"/>
        <v>0</v>
      </c>
      <c r="P94" s="26" t="e">
        <f t="shared" si="32"/>
        <v>#VALUE!</v>
      </c>
      <c r="Q94" s="26" t="e">
        <f t="shared" si="22"/>
        <v>#VALUE!</v>
      </c>
      <c r="R94" s="31" t="e">
        <f t="shared" si="33"/>
        <v>#VALUE!</v>
      </c>
      <c r="S94" s="31" t="e">
        <f t="shared" si="34"/>
        <v>#VALUE!</v>
      </c>
      <c r="T94" s="31" t="e">
        <f t="shared" si="35"/>
        <v>#VALUE!</v>
      </c>
      <c r="U94" s="31" t="e">
        <f t="shared" si="36"/>
        <v>#VALUE!</v>
      </c>
      <c r="V94" s="26" t="e">
        <f t="shared" si="23"/>
        <v>#VALUE!</v>
      </c>
      <c r="W94" s="26" t="e">
        <f t="shared" si="24"/>
        <v>#VALUE!</v>
      </c>
      <c r="X94" s="26" t="e">
        <f t="shared" si="25"/>
        <v>#VALUE!</v>
      </c>
      <c r="Y94" s="26" t="e">
        <f t="shared" si="26"/>
        <v>#VALUE!</v>
      </c>
      <c r="Z94" s="26" t="e">
        <f t="shared" si="27"/>
        <v>#VALUE!</v>
      </c>
      <c r="AA94" s="26" t="e">
        <f t="shared" si="28"/>
        <v>#VALUE!</v>
      </c>
      <c r="AB94" s="26" t="e">
        <f>IF(P94&gt;0,IF(SUM($N$16:N94)&gt;0,'Program 2'!Loan_Amount-SUM($N$16:N94),'Program 2'!Loan_Amount),0)</f>
        <v>#VALUE!</v>
      </c>
      <c r="AC94" s="37" t="e">
        <f>AB94*('Step 2 Program Parameters'!$C$3/12)</f>
        <v>#VALUE!</v>
      </c>
      <c r="AD94" s="26"/>
    </row>
    <row r="95" spans="1:31" x14ac:dyDescent="0.2">
      <c r="A95" s="27" t="str">
        <f>IF(Values_Entered,A94+1,"")</f>
        <v/>
      </c>
      <c r="B95" s="28" t="str">
        <f t="shared" si="29"/>
        <v/>
      </c>
      <c r="C95" s="29" t="str">
        <f t="shared" si="37"/>
        <v/>
      </c>
      <c r="D95" s="29" t="str">
        <f t="shared" si="38"/>
        <v/>
      </c>
      <c r="E95" s="29" t="str">
        <f t="shared" si="30"/>
        <v/>
      </c>
      <c r="F95" s="29" t="str">
        <f t="shared" si="20"/>
        <v/>
      </c>
      <c r="G95" s="29" t="str">
        <f>IF(Pay_Num&lt;&gt;"",IF('Program 2'!Pay_Num&lt;=$J$2,0,Total_Pay-Int),"")</f>
        <v/>
      </c>
      <c r="H95" s="29" t="str">
        <f t="shared" si="39"/>
        <v/>
      </c>
      <c r="I95" s="29" t="str">
        <f t="shared" si="21"/>
        <v/>
      </c>
      <c r="J95" s="30" t="e">
        <f>IF('Program 2'!Beg_Bal&gt;0,E95*($G$3/($G$3+$G$5)),0)</f>
        <v>#VALUE!</v>
      </c>
      <c r="K95" s="30" t="e">
        <f>IF('Program 2'!Beg_Bal&gt;0,E95*($G$5/($G$5+$G$3)),0)</f>
        <v>#VALUE!</v>
      </c>
      <c r="L95" s="30" t="e">
        <f>IF(C95&lt;0,C95*0,IF($M$5&lt;1,(($M$5/12)*'Program 2'!C95),$M$5))</f>
        <v>#VALUE!</v>
      </c>
      <c r="M95" s="26"/>
      <c r="N95" s="26"/>
      <c r="O95" s="38">
        <f t="shared" si="31"/>
        <v>0</v>
      </c>
      <c r="P95" s="26" t="e">
        <f t="shared" si="32"/>
        <v>#VALUE!</v>
      </c>
      <c r="Q95" s="26" t="e">
        <f t="shared" si="22"/>
        <v>#VALUE!</v>
      </c>
      <c r="R95" s="31" t="e">
        <f t="shared" si="33"/>
        <v>#VALUE!</v>
      </c>
      <c r="S95" s="31" t="e">
        <f t="shared" si="34"/>
        <v>#VALUE!</v>
      </c>
      <c r="T95" s="31" t="e">
        <f t="shared" si="35"/>
        <v>#VALUE!</v>
      </c>
      <c r="U95" s="31" t="e">
        <f t="shared" si="36"/>
        <v>#VALUE!</v>
      </c>
      <c r="V95" s="26" t="e">
        <f t="shared" si="23"/>
        <v>#VALUE!</v>
      </c>
      <c r="W95" s="26" t="e">
        <f t="shared" si="24"/>
        <v>#VALUE!</v>
      </c>
      <c r="X95" s="26" t="e">
        <f t="shared" si="25"/>
        <v>#VALUE!</v>
      </c>
      <c r="Y95" s="26" t="e">
        <f t="shared" si="26"/>
        <v>#VALUE!</v>
      </c>
      <c r="Z95" s="26" t="e">
        <f t="shared" si="27"/>
        <v>#VALUE!</v>
      </c>
      <c r="AA95" s="26" t="e">
        <f t="shared" si="28"/>
        <v>#VALUE!</v>
      </c>
      <c r="AB95" s="26" t="e">
        <f>IF(P95&gt;0,IF(SUM($N$16:N95)&gt;0,'Program 2'!Loan_Amount-SUM($N$16:N95),'Program 2'!Loan_Amount),0)</f>
        <v>#VALUE!</v>
      </c>
      <c r="AC95" s="37" t="e">
        <f>AB95*('Step 2 Program Parameters'!$C$3/12)</f>
        <v>#VALUE!</v>
      </c>
      <c r="AD95" s="26"/>
    </row>
    <row r="96" spans="1:31" x14ac:dyDescent="0.2">
      <c r="A96" s="27" t="str">
        <f>IF(Values_Entered,A95+1,"")</f>
        <v/>
      </c>
      <c r="B96" s="28" t="str">
        <f t="shared" si="29"/>
        <v/>
      </c>
      <c r="C96" s="29" t="str">
        <f t="shared" si="37"/>
        <v/>
      </c>
      <c r="D96" s="29" t="str">
        <f t="shared" si="38"/>
        <v/>
      </c>
      <c r="E96" s="29" t="str">
        <f t="shared" si="30"/>
        <v/>
      </c>
      <c r="F96" s="29" t="str">
        <f t="shared" si="20"/>
        <v/>
      </c>
      <c r="G96" s="29" t="str">
        <f>IF(Pay_Num&lt;&gt;"",IF('Program 2'!Pay_Num&lt;=$J$2,0,Total_Pay-Int),"")</f>
        <v/>
      </c>
      <c r="H96" s="29" t="str">
        <f t="shared" si="39"/>
        <v/>
      </c>
      <c r="I96" s="29" t="str">
        <f t="shared" si="21"/>
        <v/>
      </c>
      <c r="J96" s="30" t="e">
        <f>IF('Program 2'!Beg_Bal&gt;0,E96*($G$3/($G$3+$G$5)),0)</f>
        <v>#VALUE!</v>
      </c>
      <c r="K96" s="30" t="e">
        <f>IF('Program 2'!Beg_Bal&gt;0,E96*($G$5/($G$5+$G$3)),0)</f>
        <v>#VALUE!</v>
      </c>
      <c r="L96" s="30" t="e">
        <f>IF(C96&lt;0,C96*0,IF($M$5&lt;1,(($M$5/12)*'Program 2'!C96),$M$5))</f>
        <v>#VALUE!</v>
      </c>
      <c r="M96" s="26"/>
      <c r="N96" s="26"/>
      <c r="O96" s="38">
        <f t="shared" si="31"/>
        <v>0</v>
      </c>
      <c r="P96" s="26" t="e">
        <f t="shared" si="32"/>
        <v>#VALUE!</v>
      </c>
      <c r="Q96" s="26" t="e">
        <f t="shared" si="22"/>
        <v>#VALUE!</v>
      </c>
      <c r="R96" s="31" t="e">
        <f t="shared" si="33"/>
        <v>#VALUE!</v>
      </c>
      <c r="S96" s="31" t="e">
        <f t="shared" si="34"/>
        <v>#VALUE!</v>
      </c>
      <c r="T96" s="31" t="e">
        <f t="shared" si="35"/>
        <v>#VALUE!</v>
      </c>
      <c r="U96" s="31" t="e">
        <f t="shared" si="36"/>
        <v>#VALUE!</v>
      </c>
      <c r="V96" s="26" t="e">
        <f t="shared" si="23"/>
        <v>#VALUE!</v>
      </c>
      <c r="W96" s="26" t="e">
        <f t="shared" si="24"/>
        <v>#VALUE!</v>
      </c>
      <c r="X96" s="26" t="e">
        <f t="shared" si="25"/>
        <v>#VALUE!</v>
      </c>
      <c r="Y96" s="26" t="e">
        <f t="shared" si="26"/>
        <v>#VALUE!</v>
      </c>
      <c r="Z96" s="26" t="e">
        <f t="shared" si="27"/>
        <v>#VALUE!</v>
      </c>
      <c r="AA96" s="26" t="e">
        <f t="shared" si="28"/>
        <v>#VALUE!</v>
      </c>
      <c r="AB96" s="26" t="e">
        <f>IF(P96&gt;0,IF(SUM($N$16:N96)&gt;0,'Program 2'!Loan_Amount-SUM($N$16:N96),'Program 2'!Loan_Amount),0)</f>
        <v>#VALUE!</v>
      </c>
      <c r="AC96" s="37" t="e">
        <f>AB96*('Step 2 Program Parameters'!$C$3/12)</f>
        <v>#VALUE!</v>
      </c>
      <c r="AD96" s="26"/>
    </row>
    <row r="97" spans="1:31" x14ac:dyDescent="0.2">
      <c r="A97" s="27" t="str">
        <f>IF(Values_Entered,A96+1,"")</f>
        <v/>
      </c>
      <c r="B97" s="28" t="str">
        <f t="shared" si="29"/>
        <v/>
      </c>
      <c r="C97" s="29" t="str">
        <f t="shared" si="37"/>
        <v/>
      </c>
      <c r="D97" s="29" t="str">
        <f t="shared" si="38"/>
        <v/>
      </c>
      <c r="E97" s="29" t="str">
        <f t="shared" si="30"/>
        <v/>
      </c>
      <c r="F97" s="29" t="str">
        <f t="shared" si="20"/>
        <v/>
      </c>
      <c r="G97" s="29" t="str">
        <f>IF(Pay_Num&lt;&gt;"",IF('Program 2'!Pay_Num&lt;=$J$2,0,Total_Pay-Int),"")</f>
        <v/>
      </c>
      <c r="H97" s="29" t="str">
        <f t="shared" si="39"/>
        <v/>
      </c>
      <c r="I97" s="29" t="str">
        <f t="shared" si="21"/>
        <v/>
      </c>
      <c r="J97" s="30" t="e">
        <f>IF('Program 2'!Beg_Bal&gt;0,E97*($G$3/($G$3+$G$5)),0)</f>
        <v>#VALUE!</v>
      </c>
      <c r="K97" s="30" t="e">
        <f>IF('Program 2'!Beg_Bal&gt;0,E97*($G$5/($G$5+$G$3)),0)</f>
        <v>#VALUE!</v>
      </c>
      <c r="L97" s="30" t="e">
        <f>IF(C97&lt;0,C97*0,IF($M$5&lt;1,(($M$5/12)*'Program 2'!C97),$M$5))</f>
        <v>#VALUE!</v>
      </c>
      <c r="M97" s="26"/>
      <c r="N97" s="26"/>
      <c r="O97" s="38">
        <f t="shared" si="31"/>
        <v>0</v>
      </c>
      <c r="P97" s="26" t="e">
        <f t="shared" si="32"/>
        <v>#VALUE!</v>
      </c>
      <c r="Q97" s="26" t="e">
        <f t="shared" si="22"/>
        <v>#VALUE!</v>
      </c>
      <c r="R97" s="31" t="e">
        <f t="shared" si="33"/>
        <v>#VALUE!</v>
      </c>
      <c r="S97" s="31" t="e">
        <f t="shared" si="34"/>
        <v>#VALUE!</v>
      </c>
      <c r="T97" s="31" t="e">
        <f t="shared" si="35"/>
        <v>#VALUE!</v>
      </c>
      <c r="U97" s="31" t="e">
        <f t="shared" si="36"/>
        <v>#VALUE!</v>
      </c>
      <c r="V97" s="26" t="e">
        <f t="shared" si="23"/>
        <v>#VALUE!</v>
      </c>
      <c r="W97" s="26" t="e">
        <f t="shared" si="24"/>
        <v>#VALUE!</v>
      </c>
      <c r="X97" s="26" t="e">
        <f t="shared" si="25"/>
        <v>#VALUE!</v>
      </c>
      <c r="Y97" s="26" t="e">
        <f t="shared" si="26"/>
        <v>#VALUE!</v>
      </c>
      <c r="Z97" s="26" t="e">
        <f t="shared" si="27"/>
        <v>#VALUE!</v>
      </c>
      <c r="AA97" s="26" t="e">
        <f t="shared" si="28"/>
        <v>#VALUE!</v>
      </c>
      <c r="AB97" s="26" t="e">
        <f>IF(P97&gt;0,IF(SUM($N$16:N97)&gt;0,'Program 2'!Loan_Amount-SUM($N$16:N97),'Program 2'!Loan_Amount),0)</f>
        <v>#VALUE!</v>
      </c>
      <c r="AC97" s="37" t="e">
        <f>AB97*('Step 2 Program Parameters'!$C$3/12)</f>
        <v>#VALUE!</v>
      </c>
      <c r="AD97" s="26"/>
    </row>
    <row r="98" spans="1:31" x14ac:dyDescent="0.2">
      <c r="A98" s="27" t="str">
        <f>IF(Values_Entered,A97+1,"")</f>
        <v/>
      </c>
      <c r="B98" s="28" t="str">
        <f t="shared" si="29"/>
        <v/>
      </c>
      <c r="C98" s="29" t="str">
        <f t="shared" si="37"/>
        <v/>
      </c>
      <c r="D98" s="29" t="str">
        <f t="shared" si="38"/>
        <v/>
      </c>
      <c r="E98" s="29" t="str">
        <f t="shared" si="30"/>
        <v/>
      </c>
      <c r="F98" s="29" t="str">
        <f t="shared" si="20"/>
        <v/>
      </c>
      <c r="G98" s="29" t="str">
        <f>IF(Pay_Num&lt;&gt;"",IF('Program 2'!Pay_Num&lt;=$J$2,0,Total_Pay-Int),"")</f>
        <v/>
      </c>
      <c r="H98" s="29" t="str">
        <f t="shared" si="39"/>
        <v/>
      </c>
      <c r="I98" s="29" t="str">
        <f t="shared" si="21"/>
        <v/>
      </c>
      <c r="J98" s="30" t="e">
        <f>IF('Program 2'!Beg_Bal&gt;0,E98*($G$3/($G$3+$G$5)),0)</f>
        <v>#VALUE!</v>
      </c>
      <c r="K98" s="30" t="e">
        <f>IF('Program 2'!Beg_Bal&gt;0,E98*($G$5/($G$5+$G$3)),0)</f>
        <v>#VALUE!</v>
      </c>
      <c r="L98" s="30" t="e">
        <f>IF(C98&lt;0,C98*0,IF($M$5&lt;1,(($M$5/12)*'Program 2'!C98),$M$5))</f>
        <v>#VALUE!</v>
      </c>
      <c r="M98" s="26"/>
      <c r="N98" s="26"/>
      <c r="O98" s="38">
        <f t="shared" si="31"/>
        <v>0</v>
      </c>
      <c r="P98" s="26" t="e">
        <f t="shared" si="32"/>
        <v>#VALUE!</v>
      </c>
      <c r="Q98" s="26" t="e">
        <f t="shared" si="22"/>
        <v>#VALUE!</v>
      </c>
      <c r="R98" s="31" t="e">
        <f t="shared" si="33"/>
        <v>#VALUE!</v>
      </c>
      <c r="S98" s="31" t="e">
        <f t="shared" si="34"/>
        <v>#VALUE!</v>
      </c>
      <c r="T98" s="31" t="e">
        <f t="shared" si="35"/>
        <v>#VALUE!</v>
      </c>
      <c r="U98" s="31" t="e">
        <f t="shared" si="36"/>
        <v>#VALUE!</v>
      </c>
      <c r="V98" s="26" t="e">
        <f t="shared" si="23"/>
        <v>#VALUE!</v>
      </c>
      <c r="W98" s="26" t="e">
        <f t="shared" si="24"/>
        <v>#VALUE!</v>
      </c>
      <c r="X98" s="26" t="e">
        <f t="shared" si="25"/>
        <v>#VALUE!</v>
      </c>
      <c r="Y98" s="26" t="e">
        <f t="shared" si="26"/>
        <v>#VALUE!</v>
      </c>
      <c r="Z98" s="26" t="e">
        <f t="shared" si="27"/>
        <v>#VALUE!</v>
      </c>
      <c r="AA98" s="26" t="e">
        <f t="shared" si="28"/>
        <v>#VALUE!</v>
      </c>
      <c r="AB98" s="26" t="e">
        <f>IF(P98&gt;0,IF(SUM($N$16:N98)&gt;0,'Program 2'!Loan_Amount-SUM($N$16:N98),'Program 2'!Loan_Amount),0)</f>
        <v>#VALUE!</v>
      </c>
      <c r="AC98" s="37" t="e">
        <f>AB98*('Step 2 Program Parameters'!$C$3/12)</f>
        <v>#VALUE!</v>
      </c>
      <c r="AD98" s="26"/>
    </row>
    <row r="99" spans="1:31" x14ac:dyDescent="0.2">
      <c r="A99" s="27" t="str">
        <f>IF(Values_Entered,A98+1,"")</f>
        <v/>
      </c>
      <c r="B99" s="28" t="str">
        <f t="shared" si="29"/>
        <v/>
      </c>
      <c r="C99" s="29" t="str">
        <f t="shared" si="37"/>
        <v/>
      </c>
      <c r="D99" s="29" t="str">
        <f t="shared" si="38"/>
        <v/>
      </c>
      <c r="E99" s="29" t="str">
        <f t="shared" si="30"/>
        <v/>
      </c>
      <c r="F99" s="29" t="str">
        <f t="shared" si="20"/>
        <v/>
      </c>
      <c r="G99" s="29" t="str">
        <f>IF(Pay_Num&lt;&gt;"",IF('Program 2'!Pay_Num&lt;=$J$2,0,Total_Pay-Int),"")</f>
        <v/>
      </c>
      <c r="H99" s="29" t="str">
        <f t="shared" si="39"/>
        <v/>
      </c>
      <c r="I99" s="29" t="str">
        <f t="shared" si="21"/>
        <v/>
      </c>
      <c r="J99" s="30" t="e">
        <f>IF('Program 2'!Beg_Bal&gt;0,E99*($G$3/($G$3+$G$5)),0)</f>
        <v>#VALUE!</v>
      </c>
      <c r="K99" s="30" t="e">
        <f>IF('Program 2'!Beg_Bal&gt;0,E99*($G$5/($G$5+$G$3)),0)</f>
        <v>#VALUE!</v>
      </c>
      <c r="L99" s="30" t="e">
        <f>IF(C99&lt;0,C99*0,IF($M$5&lt;1,(($M$5/12)*'Program 2'!C99),$M$5))</f>
        <v>#VALUE!</v>
      </c>
      <c r="M99" s="26"/>
      <c r="N99" s="26"/>
      <c r="O99" s="38">
        <f t="shared" si="31"/>
        <v>0</v>
      </c>
      <c r="P99" s="26" t="e">
        <f t="shared" si="32"/>
        <v>#VALUE!</v>
      </c>
      <c r="Q99" s="26" t="e">
        <f t="shared" si="22"/>
        <v>#VALUE!</v>
      </c>
      <c r="R99" s="31" t="e">
        <f t="shared" si="33"/>
        <v>#VALUE!</v>
      </c>
      <c r="S99" s="31" t="e">
        <f t="shared" si="34"/>
        <v>#VALUE!</v>
      </c>
      <c r="T99" s="31" t="e">
        <f t="shared" si="35"/>
        <v>#VALUE!</v>
      </c>
      <c r="U99" s="31" t="e">
        <f t="shared" si="36"/>
        <v>#VALUE!</v>
      </c>
      <c r="V99" s="26" t="e">
        <f t="shared" si="23"/>
        <v>#VALUE!</v>
      </c>
      <c r="W99" s="26" t="e">
        <f t="shared" si="24"/>
        <v>#VALUE!</v>
      </c>
      <c r="X99" s="26" t="e">
        <f t="shared" si="25"/>
        <v>#VALUE!</v>
      </c>
      <c r="Y99" s="26" t="e">
        <f t="shared" si="26"/>
        <v>#VALUE!</v>
      </c>
      <c r="Z99" s="26" t="e">
        <f t="shared" si="27"/>
        <v>#VALUE!</v>
      </c>
      <c r="AA99" s="26" t="e">
        <f t="shared" si="28"/>
        <v>#VALUE!</v>
      </c>
      <c r="AB99" s="26" t="e">
        <f>IF(P99&gt;0,IF(SUM($N$16:N99)&gt;0,'Program 2'!Loan_Amount-SUM($N$16:N99),'Program 2'!Loan_Amount),0)</f>
        <v>#VALUE!</v>
      </c>
      <c r="AC99" s="37" t="e">
        <f>AB99*('Step 2 Program Parameters'!$C$3/12)</f>
        <v>#VALUE!</v>
      </c>
      <c r="AD99" s="26"/>
      <c r="AE99" s="1" t="e">
        <f>'Step 2 Program Parameters'!$C$35*'Program 2'!Z99</f>
        <v>#VALUE!</v>
      </c>
    </row>
    <row r="100" spans="1:31" x14ac:dyDescent="0.2">
      <c r="A100" s="27" t="str">
        <f>IF(Values_Entered,A99+1,"")</f>
        <v/>
      </c>
      <c r="B100" s="28" t="str">
        <f t="shared" si="29"/>
        <v/>
      </c>
      <c r="C100" s="29" t="str">
        <f t="shared" si="37"/>
        <v/>
      </c>
      <c r="D100" s="29" t="str">
        <f t="shared" si="38"/>
        <v/>
      </c>
      <c r="E100" s="29" t="str">
        <f t="shared" si="30"/>
        <v/>
      </c>
      <c r="F100" s="29" t="str">
        <f t="shared" si="20"/>
        <v/>
      </c>
      <c r="G100" s="29" t="str">
        <f>IF(Pay_Num&lt;&gt;"",IF('Program 2'!Pay_Num&lt;=$J$2,0,Total_Pay-Int),"")</f>
        <v/>
      </c>
      <c r="H100" s="29" t="str">
        <f t="shared" si="39"/>
        <v/>
      </c>
      <c r="I100" s="29" t="str">
        <f t="shared" si="21"/>
        <v/>
      </c>
      <c r="J100" s="30" t="e">
        <f>IF('Program 2'!Beg_Bal&gt;0,E100*($G$3/($G$3+$G$5)),0)</f>
        <v>#VALUE!</v>
      </c>
      <c r="K100" s="30" t="e">
        <f>IF('Program 2'!Beg_Bal&gt;0,E100*($G$5/($G$5+$G$3)),0)</f>
        <v>#VALUE!</v>
      </c>
      <c r="L100" s="30" t="e">
        <f>IF(C100&lt;0,C100*0,IF($M$5&lt;1,(($M$5/12)*'Program 2'!C100),$M$5))</f>
        <v>#VALUE!</v>
      </c>
      <c r="M100" s="26"/>
      <c r="N100" s="26"/>
      <c r="O100" s="38">
        <f t="shared" si="31"/>
        <v>0</v>
      </c>
      <c r="P100" s="26" t="e">
        <f t="shared" si="32"/>
        <v>#VALUE!</v>
      </c>
      <c r="Q100" s="26" t="e">
        <f t="shared" si="22"/>
        <v>#VALUE!</v>
      </c>
      <c r="R100" s="31" t="e">
        <f t="shared" si="33"/>
        <v>#VALUE!</v>
      </c>
      <c r="S100" s="31" t="e">
        <f t="shared" si="34"/>
        <v>#VALUE!</v>
      </c>
      <c r="T100" s="31" t="e">
        <f t="shared" si="35"/>
        <v>#VALUE!</v>
      </c>
      <c r="U100" s="31" t="e">
        <f t="shared" si="36"/>
        <v>#VALUE!</v>
      </c>
      <c r="V100" s="26" t="e">
        <f t="shared" si="23"/>
        <v>#VALUE!</v>
      </c>
      <c r="W100" s="26" t="e">
        <f t="shared" si="24"/>
        <v>#VALUE!</v>
      </c>
      <c r="X100" s="26" t="e">
        <f t="shared" si="25"/>
        <v>#VALUE!</v>
      </c>
      <c r="Y100" s="26" t="e">
        <f t="shared" si="26"/>
        <v>#VALUE!</v>
      </c>
      <c r="Z100" s="26" t="e">
        <f t="shared" si="27"/>
        <v>#VALUE!</v>
      </c>
      <c r="AA100" s="26" t="e">
        <f t="shared" si="28"/>
        <v>#VALUE!</v>
      </c>
      <c r="AB100" s="26" t="e">
        <f>IF(P100&gt;0,IF(SUM($N$16:N100)&gt;0,'Program 2'!Loan_Amount-SUM($N$16:N100),'Program 2'!Loan_Amount),0)</f>
        <v>#VALUE!</v>
      </c>
      <c r="AC100" s="37" t="e">
        <f>AB100*('Step 2 Program Parameters'!$C$3/12)</f>
        <v>#VALUE!</v>
      </c>
      <c r="AD100" s="26"/>
      <c r="AE100" s="26"/>
    </row>
    <row r="101" spans="1:31" x14ac:dyDescent="0.2">
      <c r="A101" s="27" t="str">
        <f>IF(Values_Entered,A100+1,"")</f>
        <v/>
      </c>
      <c r="B101" s="28" t="str">
        <f t="shared" si="29"/>
        <v/>
      </c>
      <c r="C101" s="29" t="str">
        <f t="shared" si="37"/>
        <v/>
      </c>
      <c r="D101" s="29" t="str">
        <f t="shared" si="38"/>
        <v/>
      </c>
      <c r="E101" s="29" t="str">
        <f t="shared" si="30"/>
        <v/>
      </c>
      <c r="F101" s="29" t="str">
        <f t="shared" si="20"/>
        <v/>
      </c>
      <c r="G101" s="29" t="str">
        <f>IF(Pay_Num&lt;&gt;"",IF('Program 2'!Pay_Num&lt;=$J$2,0,Total_Pay-Int),"")</f>
        <v/>
      </c>
      <c r="H101" s="29" t="str">
        <f t="shared" si="39"/>
        <v/>
      </c>
      <c r="I101" s="29" t="str">
        <f t="shared" si="21"/>
        <v/>
      </c>
      <c r="J101" s="30" t="e">
        <f>IF('Program 2'!Beg_Bal&gt;0,E101*($G$3/($G$3+$G$5)),0)</f>
        <v>#VALUE!</v>
      </c>
      <c r="K101" s="30" t="e">
        <f>IF('Program 2'!Beg_Bal&gt;0,E101*($G$5/($G$5+$G$3)),0)</f>
        <v>#VALUE!</v>
      </c>
      <c r="L101" s="30" t="e">
        <f>IF(C101&lt;0,C101*0,IF($M$5&lt;1,(($M$5/12)*'Program 2'!C101),$M$5))</f>
        <v>#VALUE!</v>
      </c>
      <c r="M101" s="26"/>
      <c r="N101" s="26"/>
      <c r="O101" s="38">
        <f t="shared" si="31"/>
        <v>0</v>
      </c>
      <c r="P101" s="26" t="e">
        <f t="shared" si="32"/>
        <v>#VALUE!</v>
      </c>
      <c r="Q101" s="26" t="e">
        <f t="shared" si="22"/>
        <v>#VALUE!</v>
      </c>
      <c r="R101" s="31" t="e">
        <f t="shared" si="33"/>
        <v>#VALUE!</v>
      </c>
      <c r="S101" s="31" t="e">
        <f t="shared" si="34"/>
        <v>#VALUE!</v>
      </c>
      <c r="T101" s="31" t="e">
        <f t="shared" si="35"/>
        <v>#VALUE!</v>
      </c>
      <c r="U101" s="31" t="e">
        <f t="shared" si="36"/>
        <v>#VALUE!</v>
      </c>
      <c r="V101" s="26" t="e">
        <f t="shared" si="23"/>
        <v>#VALUE!</v>
      </c>
      <c r="W101" s="26" t="e">
        <f t="shared" si="24"/>
        <v>#VALUE!</v>
      </c>
      <c r="X101" s="26" t="e">
        <f t="shared" si="25"/>
        <v>#VALUE!</v>
      </c>
      <c r="Y101" s="26" t="e">
        <f t="shared" si="26"/>
        <v>#VALUE!</v>
      </c>
      <c r="Z101" s="26" t="e">
        <f t="shared" si="27"/>
        <v>#VALUE!</v>
      </c>
      <c r="AA101" s="26" t="e">
        <f t="shared" si="28"/>
        <v>#VALUE!</v>
      </c>
      <c r="AB101" s="26" t="e">
        <f>IF(P101&gt;0,IF(SUM($N$16:N101)&gt;0,'Program 2'!Loan_Amount-SUM($N$16:N101),'Program 2'!Loan_Amount),0)</f>
        <v>#VALUE!</v>
      </c>
      <c r="AC101" s="37" t="e">
        <f>AB101*('Step 2 Program Parameters'!$C$3/12)</f>
        <v>#VALUE!</v>
      </c>
      <c r="AD101" s="26"/>
      <c r="AE101" s="26"/>
    </row>
    <row r="102" spans="1:31" x14ac:dyDescent="0.2">
      <c r="A102" s="27" t="str">
        <f>IF(Values_Entered,A101+1,"")</f>
        <v/>
      </c>
      <c r="B102" s="28" t="str">
        <f t="shared" si="29"/>
        <v/>
      </c>
      <c r="C102" s="29" t="str">
        <f t="shared" si="37"/>
        <v/>
      </c>
      <c r="D102" s="29" t="str">
        <f t="shared" si="38"/>
        <v/>
      </c>
      <c r="E102" s="29" t="str">
        <f t="shared" si="30"/>
        <v/>
      </c>
      <c r="F102" s="29" t="str">
        <f t="shared" si="20"/>
        <v/>
      </c>
      <c r="G102" s="29" t="str">
        <f>IF(Pay_Num&lt;&gt;"",IF('Program 2'!Pay_Num&lt;=$J$2,0,Total_Pay-Int),"")</f>
        <v/>
      </c>
      <c r="H102" s="29" t="str">
        <f t="shared" si="39"/>
        <v/>
      </c>
      <c r="I102" s="29" t="str">
        <f t="shared" si="21"/>
        <v/>
      </c>
      <c r="J102" s="30" t="e">
        <f>IF('Program 2'!Beg_Bal&gt;0,E102*($G$3/($G$3+$G$5)),0)</f>
        <v>#VALUE!</v>
      </c>
      <c r="K102" s="30" t="e">
        <f>IF('Program 2'!Beg_Bal&gt;0,E102*($G$5/($G$5+$G$3)),0)</f>
        <v>#VALUE!</v>
      </c>
      <c r="L102" s="30" t="e">
        <f>IF(C102&lt;0,C102*0,IF($M$5&lt;1,(($M$5/12)*'Program 2'!C102),$M$5))</f>
        <v>#VALUE!</v>
      </c>
      <c r="M102" s="26"/>
      <c r="N102" s="26"/>
      <c r="O102" s="38">
        <f t="shared" si="31"/>
        <v>0</v>
      </c>
      <c r="P102" s="26" t="e">
        <f t="shared" si="32"/>
        <v>#VALUE!</v>
      </c>
      <c r="Q102" s="26" t="e">
        <f t="shared" si="22"/>
        <v>#VALUE!</v>
      </c>
      <c r="R102" s="31" t="e">
        <f t="shared" si="33"/>
        <v>#VALUE!</v>
      </c>
      <c r="S102" s="31" t="e">
        <f t="shared" si="34"/>
        <v>#VALUE!</v>
      </c>
      <c r="T102" s="31" t="e">
        <f t="shared" si="35"/>
        <v>#VALUE!</v>
      </c>
      <c r="U102" s="31" t="e">
        <f t="shared" si="36"/>
        <v>#VALUE!</v>
      </c>
      <c r="V102" s="26" t="e">
        <f t="shared" si="23"/>
        <v>#VALUE!</v>
      </c>
      <c r="W102" s="26" t="e">
        <f t="shared" si="24"/>
        <v>#VALUE!</v>
      </c>
      <c r="X102" s="26" t="e">
        <f t="shared" si="25"/>
        <v>#VALUE!</v>
      </c>
      <c r="Y102" s="26" t="e">
        <f t="shared" si="26"/>
        <v>#VALUE!</v>
      </c>
      <c r="Z102" s="26" t="e">
        <f t="shared" si="27"/>
        <v>#VALUE!</v>
      </c>
      <c r="AA102" s="26" t="e">
        <f t="shared" si="28"/>
        <v>#VALUE!</v>
      </c>
      <c r="AB102" s="26" t="e">
        <f>IF(P102&gt;0,IF(SUM($N$16:N102)&gt;0,'Program 2'!Loan_Amount-SUM($N$16:N102),'Program 2'!Loan_Amount),0)</f>
        <v>#VALUE!</v>
      </c>
      <c r="AC102" s="37" t="e">
        <f>AB102*('Step 2 Program Parameters'!$C$3/12)</f>
        <v>#VALUE!</v>
      </c>
      <c r="AD102" s="26"/>
      <c r="AE102" s="26"/>
    </row>
    <row r="103" spans="1:31" x14ac:dyDescent="0.2">
      <c r="A103" s="27" t="str">
        <f>IF(Values_Entered,A102+1,"")</f>
        <v/>
      </c>
      <c r="B103" s="28" t="str">
        <f t="shared" si="29"/>
        <v/>
      </c>
      <c r="C103" s="29" t="str">
        <f t="shared" si="37"/>
        <v/>
      </c>
      <c r="D103" s="29" t="str">
        <f t="shared" si="38"/>
        <v/>
      </c>
      <c r="E103" s="29" t="str">
        <f t="shared" si="30"/>
        <v/>
      </c>
      <c r="F103" s="29" t="str">
        <f t="shared" si="20"/>
        <v/>
      </c>
      <c r="G103" s="29" t="str">
        <f>IF(Pay_Num&lt;&gt;"",IF('Program 2'!Pay_Num&lt;=$J$2,0,Total_Pay-Int),"")</f>
        <v/>
      </c>
      <c r="H103" s="29" t="str">
        <f t="shared" si="39"/>
        <v/>
      </c>
      <c r="I103" s="29" t="str">
        <f t="shared" si="21"/>
        <v/>
      </c>
      <c r="J103" s="30" t="e">
        <f>IF('Program 2'!Beg_Bal&gt;0,E103*($G$3/($G$3+$G$5)),0)</f>
        <v>#VALUE!</v>
      </c>
      <c r="K103" s="30" t="e">
        <f>IF('Program 2'!Beg_Bal&gt;0,E103*($G$5/($G$5+$G$3)),0)</f>
        <v>#VALUE!</v>
      </c>
      <c r="L103" s="30" t="e">
        <f>IF(C103&lt;0,C103*0,IF($M$5&lt;1,(($M$5/12)*'Program 2'!C103),$M$5))</f>
        <v>#VALUE!</v>
      </c>
      <c r="M103" s="26"/>
      <c r="N103" s="26"/>
      <c r="O103" s="38">
        <f t="shared" si="31"/>
        <v>0</v>
      </c>
      <c r="P103" s="26" t="e">
        <f t="shared" si="32"/>
        <v>#VALUE!</v>
      </c>
      <c r="Q103" s="26" t="e">
        <f t="shared" si="22"/>
        <v>#VALUE!</v>
      </c>
      <c r="R103" s="31" t="e">
        <f t="shared" si="33"/>
        <v>#VALUE!</v>
      </c>
      <c r="S103" s="31" t="e">
        <f t="shared" si="34"/>
        <v>#VALUE!</v>
      </c>
      <c r="T103" s="31" t="e">
        <f t="shared" si="35"/>
        <v>#VALUE!</v>
      </c>
      <c r="U103" s="31" t="e">
        <f t="shared" si="36"/>
        <v>#VALUE!</v>
      </c>
      <c r="V103" s="26" t="e">
        <f t="shared" si="23"/>
        <v>#VALUE!</v>
      </c>
      <c r="W103" s="26" t="e">
        <f t="shared" si="24"/>
        <v>#VALUE!</v>
      </c>
      <c r="X103" s="26" t="e">
        <f t="shared" si="25"/>
        <v>#VALUE!</v>
      </c>
      <c r="Y103" s="26" t="e">
        <f t="shared" si="26"/>
        <v>#VALUE!</v>
      </c>
      <c r="Z103" s="26" t="e">
        <f t="shared" si="27"/>
        <v>#VALUE!</v>
      </c>
      <c r="AA103" s="26" t="e">
        <f t="shared" si="28"/>
        <v>#VALUE!</v>
      </c>
      <c r="AB103" s="26" t="e">
        <f>IF(P103&gt;0,IF(SUM($N$16:N103)&gt;0,'Program 2'!Loan_Amount-SUM($N$16:N103),'Program 2'!Loan_Amount),0)</f>
        <v>#VALUE!</v>
      </c>
      <c r="AC103" s="37" t="e">
        <f>AB103*('Step 2 Program Parameters'!$C$3/12)</f>
        <v>#VALUE!</v>
      </c>
      <c r="AD103" s="26"/>
      <c r="AE103" s="26"/>
    </row>
    <row r="104" spans="1:31" x14ac:dyDescent="0.2">
      <c r="A104" s="27" t="str">
        <f>IF(Values_Entered,A103+1,"")</f>
        <v/>
      </c>
      <c r="B104" s="28" t="str">
        <f t="shared" si="29"/>
        <v/>
      </c>
      <c r="C104" s="29" t="str">
        <f t="shared" si="37"/>
        <v/>
      </c>
      <c r="D104" s="29" t="str">
        <f t="shared" si="38"/>
        <v/>
      </c>
      <c r="E104" s="29" t="str">
        <f t="shared" si="30"/>
        <v/>
      </c>
      <c r="F104" s="29" t="str">
        <f t="shared" si="20"/>
        <v/>
      </c>
      <c r="G104" s="29" t="str">
        <f>IF(Pay_Num&lt;&gt;"",IF('Program 2'!Pay_Num&lt;=$J$2,0,Total_Pay-Int),"")</f>
        <v/>
      </c>
      <c r="H104" s="29" t="str">
        <f t="shared" si="39"/>
        <v/>
      </c>
      <c r="I104" s="29" t="str">
        <f t="shared" si="21"/>
        <v/>
      </c>
      <c r="J104" s="30" t="e">
        <f>IF('Program 2'!Beg_Bal&gt;0,E104*($G$3/($G$3+$G$5)),0)</f>
        <v>#VALUE!</v>
      </c>
      <c r="K104" s="30" t="e">
        <f>IF('Program 2'!Beg_Bal&gt;0,E104*($G$5/($G$5+$G$3)),0)</f>
        <v>#VALUE!</v>
      </c>
      <c r="L104" s="30" t="e">
        <f>IF(C104&lt;0,C104*0,IF($M$5&lt;1,(($M$5/12)*'Program 2'!C104),$M$5))</f>
        <v>#VALUE!</v>
      </c>
      <c r="M104" s="26"/>
      <c r="N104" s="26"/>
      <c r="O104" s="38">
        <f t="shared" si="31"/>
        <v>0</v>
      </c>
      <c r="P104" s="26" t="e">
        <f t="shared" si="32"/>
        <v>#VALUE!</v>
      </c>
      <c r="Q104" s="26" t="e">
        <f t="shared" si="22"/>
        <v>#VALUE!</v>
      </c>
      <c r="R104" s="31" t="e">
        <f t="shared" si="33"/>
        <v>#VALUE!</v>
      </c>
      <c r="S104" s="31" t="e">
        <f t="shared" si="34"/>
        <v>#VALUE!</v>
      </c>
      <c r="T104" s="31" t="e">
        <f t="shared" si="35"/>
        <v>#VALUE!</v>
      </c>
      <c r="U104" s="31" t="e">
        <f t="shared" si="36"/>
        <v>#VALUE!</v>
      </c>
      <c r="V104" s="26" t="e">
        <f t="shared" si="23"/>
        <v>#VALUE!</v>
      </c>
      <c r="W104" s="26" t="e">
        <f t="shared" si="24"/>
        <v>#VALUE!</v>
      </c>
      <c r="X104" s="26" t="e">
        <f t="shared" si="25"/>
        <v>#VALUE!</v>
      </c>
      <c r="Y104" s="26" t="e">
        <f t="shared" si="26"/>
        <v>#VALUE!</v>
      </c>
      <c r="Z104" s="26" t="e">
        <f t="shared" si="27"/>
        <v>#VALUE!</v>
      </c>
      <c r="AA104" s="26" t="e">
        <f t="shared" si="28"/>
        <v>#VALUE!</v>
      </c>
      <c r="AB104" s="26" t="e">
        <f>IF(P104&gt;0,IF(SUM($N$16:N104)&gt;0,'Program 2'!Loan_Amount-SUM($N$16:N104),'Program 2'!Loan_Amount),0)</f>
        <v>#VALUE!</v>
      </c>
      <c r="AC104" s="37" t="e">
        <f>AB104*('Step 2 Program Parameters'!$C$3/12)</f>
        <v>#VALUE!</v>
      </c>
      <c r="AD104" s="26"/>
      <c r="AE104" s="26"/>
    </row>
    <row r="105" spans="1:31" x14ac:dyDescent="0.2">
      <c r="A105" s="27" t="str">
        <f>IF(Values_Entered,A104+1,"")</f>
        <v/>
      </c>
      <c r="B105" s="28" t="str">
        <f t="shared" si="29"/>
        <v/>
      </c>
      <c r="C105" s="29" t="str">
        <f t="shared" si="37"/>
        <v/>
      </c>
      <c r="D105" s="29" t="str">
        <f t="shared" si="38"/>
        <v/>
      </c>
      <c r="E105" s="29" t="str">
        <f t="shared" si="30"/>
        <v/>
      </c>
      <c r="F105" s="29" t="str">
        <f t="shared" si="20"/>
        <v/>
      </c>
      <c r="G105" s="29" t="str">
        <f>IF(Pay_Num&lt;&gt;"",IF('Program 2'!Pay_Num&lt;=$J$2,0,Total_Pay-Int),"")</f>
        <v/>
      </c>
      <c r="H105" s="29" t="str">
        <f t="shared" si="39"/>
        <v/>
      </c>
      <c r="I105" s="29" t="str">
        <f t="shared" si="21"/>
        <v/>
      </c>
      <c r="J105" s="30" t="e">
        <f>IF('Program 2'!Beg_Bal&gt;0,E105*($G$3/($G$3+$G$5)),0)</f>
        <v>#VALUE!</v>
      </c>
      <c r="K105" s="30" t="e">
        <f>IF('Program 2'!Beg_Bal&gt;0,E105*($G$5/($G$5+$G$3)),0)</f>
        <v>#VALUE!</v>
      </c>
      <c r="L105" s="30" t="e">
        <f>IF(C105&lt;0,C105*0,IF($M$5&lt;1,(($M$5/12)*'Program 2'!C105),$M$5))</f>
        <v>#VALUE!</v>
      </c>
      <c r="M105" s="26"/>
      <c r="N105" s="26"/>
      <c r="O105" s="38">
        <f t="shared" si="31"/>
        <v>0</v>
      </c>
      <c r="P105" s="26" t="e">
        <f t="shared" si="32"/>
        <v>#VALUE!</v>
      </c>
      <c r="Q105" s="26" t="e">
        <f t="shared" si="22"/>
        <v>#VALUE!</v>
      </c>
      <c r="R105" s="31" t="e">
        <f t="shared" si="33"/>
        <v>#VALUE!</v>
      </c>
      <c r="S105" s="31" t="e">
        <f t="shared" si="34"/>
        <v>#VALUE!</v>
      </c>
      <c r="T105" s="31" t="e">
        <f t="shared" si="35"/>
        <v>#VALUE!</v>
      </c>
      <c r="U105" s="31" t="e">
        <f t="shared" si="36"/>
        <v>#VALUE!</v>
      </c>
      <c r="V105" s="26" t="e">
        <f t="shared" si="23"/>
        <v>#VALUE!</v>
      </c>
      <c r="W105" s="26" t="e">
        <f t="shared" si="24"/>
        <v>#VALUE!</v>
      </c>
      <c r="X105" s="26" t="e">
        <f t="shared" si="25"/>
        <v>#VALUE!</v>
      </c>
      <c r="Y105" s="26" t="e">
        <f t="shared" si="26"/>
        <v>#VALUE!</v>
      </c>
      <c r="Z105" s="26" t="e">
        <f t="shared" si="27"/>
        <v>#VALUE!</v>
      </c>
      <c r="AA105" s="26" t="e">
        <f t="shared" si="28"/>
        <v>#VALUE!</v>
      </c>
      <c r="AB105" s="26" t="e">
        <f>IF(P105&gt;0,IF(SUM($N$16:N105)&gt;0,'Program 2'!Loan_Amount-SUM($N$16:N105),'Program 2'!Loan_Amount),0)</f>
        <v>#VALUE!</v>
      </c>
      <c r="AC105" s="37" t="e">
        <f>AB105*('Step 2 Program Parameters'!$C$3/12)</f>
        <v>#VALUE!</v>
      </c>
      <c r="AD105" s="26"/>
    </row>
    <row r="106" spans="1:31" x14ac:dyDescent="0.2">
      <c r="A106" s="27" t="str">
        <f>IF(Values_Entered,A105+1,"")</f>
        <v/>
      </c>
      <c r="B106" s="28" t="str">
        <f t="shared" si="29"/>
        <v/>
      </c>
      <c r="C106" s="29" t="str">
        <f t="shared" si="37"/>
        <v/>
      </c>
      <c r="D106" s="29" t="str">
        <f t="shared" si="38"/>
        <v/>
      </c>
      <c r="E106" s="29" t="str">
        <f t="shared" si="30"/>
        <v/>
      </c>
      <c r="F106" s="29" t="str">
        <f t="shared" si="20"/>
        <v/>
      </c>
      <c r="G106" s="29" t="str">
        <f>IF(Pay_Num&lt;&gt;"",IF('Program 2'!Pay_Num&lt;=$J$2,0,Total_Pay-Int),"")</f>
        <v/>
      </c>
      <c r="H106" s="29" t="str">
        <f t="shared" si="39"/>
        <v/>
      </c>
      <c r="I106" s="29" t="str">
        <f t="shared" si="21"/>
        <v/>
      </c>
      <c r="J106" s="30" t="e">
        <f>IF('Program 2'!Beg_Bal&gt;0,E106*($G$3/($G$3+$G$5)),0)</f>
        <v>#VALUE!</v>
      </c>
      <c r="K106" s="30" t="e">
        <f>IF('Program 2'!Beg_Bal&gt;0,E106*($G$5/($G$5+$G$3)),0)</f>
        <v>#VALUE!</v>
      </c>
      <c r="L106" s="30" t="e">
        <f>IF(C106&lt;0,C106*0,IF($M$5&lt;1,(($M$5/12)*'Program 2'!C106),$M$5))</f>
        <v>#VALUE!</v>
      </c>
      <c r="M106" s="26"/>
      <c r="N106" s="26"/>
      <c r="O106" s="38">
        <f t="shared" si="31"/>
        <v>0</v>
      </c>
      <c r="P106" s="26" t="e">
        <f t="shared" si="32"/>
        <v>#VALUE!</v>
      </c>
      <c r="Q106" s="26" t="e">
        <f t="shared" si="22"/>
        <v>#VALUE!</v>
      </c>
      <c r="R106" s="31" t="e">
        <f t="shared" si="33"/>
        <v>#VALUE!</v>
      </c>
      <c r="S106" s="31" t="e">
        <f t="shared" si="34"/>
        <v>#VALUE!</v>
      </c>
      <c r="T106" s="31" t="e">
        <f t="shared" si="35"/>
        <v>#VALUE!</v>
      </c>
      <c r="U106" s="31" t="e">
        <f t="shared" si="36"/>
        <v>#VALUE!</v>
      </c>
      <c r="V106" s="26" t="e">
        <f t="shared" si="23"/>
        <v>#VALUE!</v>
      </c>
      <c r="W106" s="26" t="e">
        <f t="shared" si="24"/>
        <v>#VALUE!</v>
      </c>
      <c r="X106" s="26" t="e">
        <f t="shared" si="25"/>
        <v>#VALUE!</v>
      </c>
      <c r="Y106" s="26" t="e">
        <f t="shared" si="26"/>
        <v>#VALUE!</v>
      </c>
      <c r="Z106" s="26" t="e">
        <f t="shared" si="27"/>
        <v>#VALUE!</v>
      </c>
      <c r="AA106" s="26" t="e">
        <f t="shared" si="28"/>
        <v>#VALUE!</v>
      </c>
      <c r="AB106" s="26" t="e">
        <f>IF(P106&gt;0,IF(SUM($N$16:N106)&gt;0,'Program 2'!Loan_Amount-SUM($N$16:N106),'Program 2'!Loan_Amount),0)</f>
        <v>#VALUE!</v>
      </c>
      <c r="AC106" s="37" t="e">
        <f>AB106*('Step 2 Program Parameters'!$C$3/12)</f>
        <v>#VALUE!</v>
      </c>
      <c r="AD106" s="26"/>
    </row>
    <row r="107" spans="1:31" x14ac:dyDescent="0.2">
      <c r="A107" s="27" t="str">
        <f>IF(Values_Entered,A106+1,"")</f>
        <v/>
      </c>
      <c r="B107" s="28" t="str">
        <f t="shared" si="29"/>
        <v/>
      </c>
      <c r="C107" s="29" t="str">
        <f t="shared" si="37"/>
        <v/>
      </c>
      <c r="D107" s="29" t="str">
        <f t="shared" si="38"/>
        <v/>
      </c>
      <c r="E107" s="29" t="str">
        <f t="shared" si="30"/>
        <v/>
      </c>
      <c r="F107" s="29" t="str">
        <f t="shared" si="20"/>
        <v/>
      </c>
      <c r="G107" s="29" t="str">
        <f>IF(Pay_Num&lt;&gt;"",IF('Program 2'!Pay_Num&lt;=$J$2,0,Total_Pay-Int),"")</f>
        <v/>
      </c>
      <c r="H107" s="29" t="str">
        <f t="shared" si="39"/>
        <v/>
      </c>
      <c r="I107" s="29" t="str">
        <f t="shared" si="21"/>
        <v/>
      </c>
      <c r="J107" s="30" t="e">
        <f>IF('Program 2'!Beg_Bal&gt;0,E107*($G$3/($G$3+$G$5)),0)</f>
        <v>#VALUE!</v>
      </c>
      <c r="K107" s="30" t="e">
        <f>IF('Program 2'!Beg_Bal&gt;0,E107*($G$5/($G$5+$G$3)),0)</f>
        <v>#VALUE!</v>
      </c>
      <c r="L107" s="30" t="e">
        <f>IF(C107&lt;0,C107*0,IF($M$5&lt;1,(($M$5/12)*'Program 2'!C107),$M$5))</f>
        <v>#VALUE!</v>
      </c>
      <c r="M107" s="26"/>
      <c r="N107" s="26"/>
      <c r="O107" s="38">
        <f t="shared" si="31"/>
        <v>0</v>
      </c>
      <c r="P107" s="26" t="e">
        <f t="shared" si="32"/>
        <v>#VALUE!</v>
      </c>
      <c r="Q107" s="26" t="e">
        <f t="shared" si="22"/>
        <v>#VALUE!</v>
      </c>
      <c r="R107" s="31" t="e">
        <f t="shared" si="33"/>
        <v>#VALUE!</v>
      </c>
      <c r="S107" s="31" t="e">
        <f t="shared" si="34"/>
        <v>#VALUE!</v>
      </c>
      <c r="T107" s="31" t="e">
        <f t="shared" si="35"/>
        <v>#VALUE!</v>
      </c>
      <c r="U107" s="31" t="e">
        <f t="shared" si="36"/>
        <v>#VALUE!</v>
      </c>
      <c r="V107" s="26" t="e">
        <f t="shared" si="23"/>
        <v>#VALUE!</v>
      </c>
      <c r="W107" s="26" t="e">
        <f t="shared" si="24"/>
        <v>#VALUE!</v>
      </c>
      <c r="X107" s="26" t="e">
        <f t="shared" si="25"/>
        <v>#VALUE!</v>
      </c>
      <c r="Y107" s="26" t="e">
        <f t="shared" si="26"/>
        <v>#VALUE!</v>
      </c>
      <c r="Z107" s="26" t="e">
        <f t="shared" si="27"/>
        <v>#VALUE!</v>
      </c>
      <c r="AA107" s="26" t="e">
        <f t="shared" si="28"/>
        <v>#VALUE!</v>
      </c>
      <c r="AB107" s="26" t="e">
        <f>IF(P107&gt;0,IF(SUM($N$16:N107)&gt;0,'Program 2'!Loan_Amount-SUM($N$16:N107),'Program 2'!Loan_Amount),0)</f>
        <v>#VALUE!</v>
      </c>
      <c r="AC107" s="37" t="e">
        <f>AB107*('Step 2 Program Parameters'!$C$3/12)</f>
        <v>#VALUE!</v>
      </c>
      <c r="AD107" s="26"/>
    </row>
    <row r="108" spans="1:31" x14ac:dyDescent="0.2">
      <c r="A108" s="27" t="str">
        <f>IF(Values_Entered,A107+1,"")</f>
        <v/>
      </c>
      <c r="B108" s="28" t="str">
        <f t="shared" si="29"/>
        <v/>
      </c>
      <c r="C108" s="29" t="str">
        <f t="shared" si="37"/>
        <v/>
      </c>
      <c r="D108" s="29" t="str">
        <f t="shared" si="38"/>
        <v/>
      </c>
      <c r="E108" s="29" t="str">
        <f t="shared" si="30"/>
        <v/>
      </c>
      <c r="F108" s="29" t="str">
        <f t="shared" si="20"/>
        <v/>
      </c>
      <c r="G108" s="29" t="str">
        <f>IF(Pay_Num&lt;&gt;"",IF('Program 2'!Pay_Num&lt;=$J$2,0,Total_Pay-Int),"")</f>
        <v/>
      </c>
      <c r="H108" s="29" t="str">
        <f t="shared" si="39"/>
        <v/>
      </c>
      <c r="I108" s="29" t="str">
        <f t="shared" si="21"/>
        <v/>
      </c>
      <c r="J108" s="30" t="e">
        <f>IF('Program 2'!Beg_Bal&gt;0,E108*($G$3/($G$3+$G$5)),0)</f>
        <v>#VALUE!</v>
      </c>
      <c r="K108" s="30" t="e">
        <f>IF('Program 2'!Beg_Bal&gt;0,E108*($G$5/($G$5+$G$3)),0)</f>
        <v>#VALUE!</v>
      </c>
      <c r="L108" s="30" t="e">
        <f>IF(C108&lt;0,C108*0,IF($M$5&lt;1,(($M$5/12)*'Program 2'!C108),$M$5))</f>
        <v>#VALUE!</v>
      </c>
      <c r="M108" s="26"/>
      <c r="N108" s="26"/>
      <c r="O108" s="38">
        <f t="shared" si="31"/>
        <v>0</v>
      </c>
      <c r="P108" s="26" t="e">
        <f t="shared" si="32"/>
        <v>#VALUE!</v>
      </c>
      <c r="Q108" s="26" t="e">
        <f t="shared" si="22"/>
        <v>#VALUE!</v>
      </c>
      <c r="R108" s="31" t="e">
        <f t="shared" si="33"/>
        <v>#VALUE!</v>
      </c>
      <c r="S108" s="31" t="e">
        <f t="shared" si="34"/>
        <v>#VALUE!</v>
      </c>
      <c r="T108" s="31" t="e">
        <f t="shared" si="35"/>
        <v>#VALUE!</v>
      </c>
      <c r="U108" s="31" t="e">
        <f t="shared" si="36"/>
        <v>#VALUE!</v>
      </c>
      <c r="V108" s="26" t="e">
        <f t="shared" si="23"/>
        <v>#VALUE!</v>
      </c>
      <c r="W108" s="26" t="e">
        <f t="shared" si="24"/>
        <v>#VALUE!</v>
      </c>
      <c r="X108" s="26" t="e">
        <f t="shared" si="25"/>
        <v>#VALUE!</v>
      </c>
      <c r="Y108" s="26" t="e">
        <f t="shared" si="26"/>
        <v>#VALUE!</v>
      </c>
      <c r="Z108" s="26" t="e">
        <f t="shared" si="27"/>
        <v>#VALUE!</v>
      </c>
      <c r="AA108" s="26" t="e">
        <f t="shared" si="28"/>
        <v>#VALUE!</v>
      </c>
      <c r="AB108" s="26" t="e">
        <f>IF(P108&gt;0,IF(SUM($N$16:N108)&gt;0,'Program 2'!Loan_Amount-SUM($N$16:N108),'Program 2'!Loan_Amount),0)</f>
        <v>#VALUE!</v>
      </c>
      <c r="AC108" s="37" t="e">
        <f>AB108*('Step 2 Program Parameters'!$C$3/12)</f>
        <v>#VALUE!</v>
      </c>
      <c r="AD108" s="26"/>
    </row>
    <row r="109" spans="1:31" x14ac:dyDescent="0.2">
      <c r="A109" s="27" t="str">
        <f>IF(Values_Entered,A108+1,"")</f>
        <v/>
      </c>
      <c r="B109" s="28" t="str">
        <f t="shared" si="29"/>
        <v/>
      </c>
      <c r="C109" s="29" t="str">
        <f t="shared" si="37"/>
        <v/>
      </c>
      <c r="D109" s="29" t="str">
        <f t="shared" si="38"/>
        <v/>
      </c>
      <c r="E109" s="29" t="str">
        <f t="shared" si="30"/>
        <v/>
      </c>
      <c r="F109" s="29" t="str">
        <f t="shared" si="20"/>
        <v/>
      </c>
      <c r="G109" s="29" t="str">
        <f>IF(Pay_Num&lt;&gt;"",IF('Program 2'!Pay_Num&lt;=$J$2,0,Total_Pay-Int),"")</f>
        <v/>
      </c>
      <c r="H109" s="29" t="str">
        <f t="shared" si="39"/>
        <v/>
      </c>
      <c r="I109" s="29" t="str">
        <f t="shared" si="21"/>
        <v/>
      </c>
      <c r="J109" s="30" t="e">
        <f>IF('Program 2'!Beg_Bal&gt;0,E109*($G$3/($G$3+$G$5)),0)</f>
        <v>#VALUE!</v>
      </c>
      <c r="K109" s="30" t="e">
        <f>IF('Program 2'!Beg_Bal&gt;0,E109*($G$5/($G$5+$G$3)),0)</f>
        <v>#VALUE!</v>
      </c>
      <c r="L109" s="30" t="e">
        <f>IF(C109&lt;0,C109*0,IF($M$5&lt;1,(($M$5/12)*'Program 2'!C109),$M$5))</f>
        <v>#VALUE!</v>
      </c>
      <c r="M109" s="26"/>
      <c r="N109" s="26"/>
      <c r="O109" s="38">
        <f t="shared" si="31"/>
        <v>0</v>
      </c>
      <c r="P109" s="26" t="e">
        <f t="shared" si="32"/>
        <v>#VALUE!</v>
      </c>
      <c r="Q109" s="26" t="e">
        <f t="shared" si="22"/>
        <v>#VALUE!</v>
      </c>
      <c r="R109" s="31" t="e">
        <f t="shared" si="33"/>
        <v>#VALUE!</v>
      </c>
      <c r="S109" s="31" t="e">
        <f t="shared" si="34"/>
        <v>#VALUE!</v>
      </c>
      <c r="T109" s="31" t="e">
        <f t="shared" si="35"/>
        <v>#VALUE!</v>
      </c>
      <c r="U109" s="31" t="e">
        <f t="shared" si="36"/>
        <v>#VALUE!</v>
      </c>
      <c r="V109" s="26" t="e">
        <f t="shared" si="23"/>
        <v>#VALUE!</v>
      </c>
      <c r="W109" s="26" t="e">
        <f t="shared" si="24"/>
        <v>#VALUE!</v>
      </c>
      <c r="X109" s="26" t="e">
        <f t="shared" si="25"/>
        <v>#VALUE!</v>
      </c>
      <c r="Y109" s="26" t="e">
        <f t="shared" si="26"/>
        <v>#VALUE!</v>
      </c>
      <c r="Z109" s="26" t="e">
        <f t="shared" si="27"/>
        <v>#VALUE!</v>
      </c>
      <c r="AA109" s="26" t="e">
        <f t="shared" si="28"/>
        <v>#VALUE!</v>
      </c>
      <c r="AB109" s="26" t="e">
        <f>IF(P109&gt;0,IF(SUM($N$16:N109)&gt;0,'Program 2'!Loan_Amount-SUM($N$16:N109),'Program 2'!Loan_Amount),0)</f>
        <v>#VALUE!</v>
      </c>
      <c r="AC109" s="37" t="e">
        <f>AB109*('Step 2 Program Parameters'!$C$3/12)</f>
        <v>#VALUE!</v>
      </c>
      <c r="AD109" s="26"/>
    </row>
    <row r="110" spans="1:31" x14ac:dyDescent="0.2">
      <c r="A110" s="27" t="str">
        <f>IF(Values_Entered,A109+1,"")</f>
        <v/>
      </c>
      <c r="B110" s="28" t="str">
        <f t="shared" si="29"/>
        <v/>
      </c>
      <c r="C110" s="29" t="str">
        <f t="shared" si="37"/>
        <v/>
      </c>
      <c r="D110" s="29" t="str">
        <f t="shared" si="38"/>
        <v/>
      </c>
      <c r="E110" s="29" t="str">
        <f t="shared" si="30"/>
        <v/>
      </c>
      <c r="F110" s="29" t="str">
        <f t="shared" si="20"/>
        <v/>
      </c>
      <c r="G110" s="29" t="str">
        <f>IF(Pay_Num&lt;&gt;"",IF('Program 2'!Pay_Num&lt;=$J$2,0,Total_Pay-Int),"")</f>
        <v/>
      </c>
      <c r="H110" s="29" t="str">
        <f t="shared" si="39"/>
        <v/>
      </c>
      <c r="I110" s="29" t="str">
        <f t="shared" si="21"/>
        <v/>
      </c>
      <c r="J110" s="30" t="e">
        <f>IF('Program 2'!Beg_Bal&gt;0,E110*($G$3/($G$3+$G$5)),0)</f>
        <v>#VALUE!</v>
      </c>
      <c r="K110" s="30" t="e">
        <f>IF('Program 2'!Beg_Bal&gt;0,E110*($G$5/($G$5+$G$3)),0)</f>
        <v>#VALUE!</v>
      </c>
      <c r="L110" s="30" t="e">
        <f>IF(C110&lt;0,C110*0,IF($M$5&lt;1,(($M$5/12)*'Program 2'!C110),$M$5))</f>
        <v>#VALUE!</v>
      </c>
      <c r="M110" s="26"/>
      <c r="N110" s="26"/>
      <c r="O110" s="38">
        <f t="shared" si="31"/>
        <v>0</v>
      </c>
      <c r="P110" s="26" t="e">
        <f t="shared" si="32"/>
        <v>#VALUE!</v>
      </c>
      <c r="Q110" s="26" t="e">
        <f t="shared" si="22"/>
        <v>#VALUE!</v>
      </c>
      <c r="R110" s="31" t="e">
        <f t="shared" si="33"/>
        <v>#VALUE!</v>
      </c>
      <c r="S110" s="31" t="e">
        <f t="shared" si="34"/>
        <v>#VALUE!</v>
      </c>
      <c r="T110" s="31" t="e">
        <f t="shared" si="35"/>
        <v>#VALUE!</v>
      </c>
      <c r="U110" s="31" t="e">
        <f t="shared" si="36"/>
        <v>#VALUE!</v>
      </c>
      <c r="V110" s="26" t="e">
        <f t="shared" si="23"/>
        <v>#VALUE!</v>
      </c>
      <c r="W110" s="26" t="e">
        <f t="shared" si="24"/>
        <v>#VALUE!</v>
      </c>
      <c r="X110" s="26" t="e">
        <f t="shared" si="25"/>
        <v>#VALUE!</v>
      </c>
      <c r="Y110" s="26" t="e">
        <f t="shared" si="26"/>
        <v>#VALUE!</v>
      </c>
      <c r="Z110" s="26" t="e">
        <f t="shared" si="27"/>
        <v>#VALUE!</v>
      </c>
      <c r="AA110" s="26" t="e">
        <f t="shared" si="28"/>
        <v>#VALUE!</v>
      </c>
      <c r="AB110" s="26" t="e">
        <f>IF(P110&gt;0,IF(SUM($N$16:N110)&gt;0,'Program 2'!Loan_Amount-SUM($N$16:N110),'Program 2'!Loan_Amount),0)</f>
        <v>#VALUE!</v>
      </c>
      <c r="AC110" s="37" t="e">
        <f>AB110*('Step 2 Program Parameters'!$C$3/12)</f>
        <v>#VALUE!</v>
      </c>
      <c r="AD110" s="26"/>
    </row>
    <row r="111" spans="1:31" x14ac:dyDescent="0.2">
      <c r="A111" s="27" t="str">
        <f>IF(Values_Entered,A110+1,"")</f>
        <v/>
      </c>
      <c r="B111" s="28" t="str">
        <f t="shared" si="29"/>
        <v/>
      </c>
      <c r="C111" s="29" t="str">
        <f t="shared" si="37"/>
        <v/>
      </c>
      <c r="D111" s="29" t="str">
        <f t="shared" si="38"/>
        <v/>
      </c>
      <c r="E111" s="29" t="str">
        <f t="shared" si="30"/>
        <v/>
      </c>
      <c r="F111" s="29" t="str">
        <f t="shared" si="20"/>
        <v/>
      </c>
      <c r="G111" s="29" t="str">
        <f>IF(Pay_Num&lt;&gt;"",IF('Program 2'!Pay_Num&lt;=$J$2,0,Total_Pay-Int),"")</f>
        <v/>
      </c>
      <c r="H111" s="29" t="str">
        <f t="shared" si="39"/>
        <v/>
      </c>
      <c r="I111" s="29" t="str">
        <f t="shared" si="21"/>
        <v/>
      </c>
      <c r="J111" s="30" t="e">
        <f>IF('Program 2'!Beg_Bal&gt;0,E111*($G$3/($G$3+$G$5)),0)</f>
        <v>#VALUE!</v>
      </c>
      <c r="K111" s="30" t="e">
        <f>IF('Program 2'!Beg_Bal&gt;0,E111*($G$5/($G$5+$G$3)),0)</f>
        <v>#VALUE!</v>
      </c>
      <c r="L111" s="30" t="e">
        <f>IF(C111&lt;0,C111*0,IF($M$5&lt;1,(($M$5/12)*'Program 2'!C111),$M$5))</f>
        <v>#VALUE!</v>
      </c>
      <c r="M111" s="26"/>
      <c r="N111" s="26"/>
      <c r="O111" s="38">
        <f t="shared" si="31"/>
        <v>0</v>
      </c>
      <c r="P111" s="26" t="e">
        <f t="shared" si="32"/>
        <v>#VALUE!</v>
      </c>
      <c r="Q111" s="26" t="e">
        <f t="shared" si="22"/>
        <v>#VALUE!</v>
      </c>
      <c r="R111" s="31" t="e">
        <f t="shared" si="33"/>
        <v>#VALUE!</v>
      </c>
      <c r="S111" s="31" t="e">
        <f t="shared" si="34"/>
        <v>#VALUE!</v>
      </c>
      <c r="T111" s="31" t="e">
        <f t="shared" si="35"/>
        <v>#VALUE!</v>
      </c>
      <c r="U111" s="31" t="e">
        <f t="shared" si="36"/>
        <v>#VALUE!</v>
      </c>
      <c r="V111" s="26" t="e">
        <f t="shared" si="23"/>
        <v>#VALUE!</v>
      </c>
      <c r="W111" s="26" t="e">
        <f t="shared" si="24"/>
        <v>#VALUE!</v>
      </c>
      <c r="X111" s="26" t="e">
        <f t="shared" si="25"/>
        <v>#VALUE!</v>
      </c>
      <c r="Y111" s="26" t="e">
        <f t="shared" si="26"/>
        <v>#VALUE!</v>
      </c>
      <c r="Z111" s="26" t="e">
        <f t="shared" si="27"/>
        <v>#VALUE!</v>
      </c>
      <c r="AA111" s="26" t="e">
        <f t="shared" si="28"/>
        <v>#VALUE!</v>
      </c>
      <c r="AB111" s="26" t="e">
        <f>IF(P111&gt;0,IF(SUM($N$16:N111)&gt;0,'Program 2'!Loan_Amount-SUM($N$16:N111),'Program 2'!Loan_Amount),0)</f>
        <v>#VALUE!</v>
      </c>
      <c r="AC111" s="37" t="e">
        <f>AB111*('Step 2 Program Parameters'!$C$3/12)</f>
        <v>#VALUE!</v>
      </c>
      <c r="AD111" s="26"/>
      <c r="AE111" s="1" t="e">
        <f>'Step 2 Program Parameters'!$C$35*'Program 2'!Z111</f>
        <v>#VALUE!</v>
      </c>
    </row>
    <row r="112" spans="1:31" x14ac:dyDescent="0.2">
      <c r="A112" s="27" t="str">
        <f>IF(Values_Entered,A111+1,"")</f>
        <v/>
      </c>
      <c r="B112" s="28" t="str">
        <f t="shared" si="29"/>
        <v/>
      </c>
      <c r="C112" s="29" t="str">
        <f t="shared" si="37"/>
        <v/>
      </c>
      <c r="D112" s="29" t="str">
        <f t="shared" si="38"/>
        <v/>
      </c>
      <c r="E112" s="29" t="str">
        <f t="shared" si="30"/>
        <v/>
      </c>
      <c r="F112" s="29" t="str">
        <f t="shared" si="20"/>
        <v/>
      </c>
      <c r="G112" s="29" t="str">
        <f>IF(Pay_Num&lt;&gt;"",IF('Program 2'!Pay_Num&lt;=$J$2,0,Total_Pay-Int),"")</f>
        <v/>
      </c>
      <c r="H112" s="29" t="str">
        <f t="shared" si="39"/>
        <v/>
      </c>
      <c r="I112" s="29" t="str">
        <f t="shared" si="21"/>
        <v/>
      </c>
      <c r="J112" s="30" t="e">
        <f>IF('Program 2'!Beg_Bal&gt;0,E112*($G$3/($G$3+$G$5)),0)</f>
        <v>#VALUE!</v>
      </c>
      <c r="K112" s="30" t="e">
        <f>IF('Program 2'!Beg_Bal&gt;0,E112*($G$5/($G$5+$G$3)),0)</f>
        <v>#VALUE!</v>
      </c>
      <c r="L112" s="30" t="e">
        <f>IF(C112&lt;0,C112*0,IF($M$5&lt;1,(($M$5/12)*'Program 2'!C112),$M$5))</f>
        <v>#VALUE!</v>
      </c>
      <c r="M112" s="26"/>
      <c r="N112" s="26"/>
      <c r="O112" s="38">
        <f t="shared" si="31"/>
        <v>0</v>
      </c>
      <c r="P112" s="26" t="e">
        <f t="shared" si="32"/>
        <v>#VALUE!</v>
      </c>
      <c r="Q112" s="26" t="e">
        <f t="shared" si="22"/>
        <v>#VALUE!</v>
      </c>
      <c r="R112" s="31" t="e">
        <f t="shared" si="33"/>
        <v>#VALUE!</v>
      </c>
      <c r="S112" s="31" t="e">
        <f t="shared" si="34"/>
        <v>#VALUE!</v>
      </c>
      <c r="T112" s="31" t="e">
        <f t="shared" si="35"/>
        <v>#VALUE!</v>
      </c>
      <c r="U112" s="31" t="e">
        <f t="shared" si="36"/>
        <v>#VALUE!</v>
      </c>
      <c r="V112" s="26" t="e">
        <f t="shared" si="23"/>
        <v>#VALUE!</v>
      </c>
      <c r="W112" s="26" t="e">
        <f t="shared" si="24"/>
        <v>#VALUE!</v>
      </c>
      <c r="X112" s="26" t="e">
        <f t="shared" si="25"/>
        <v>#VALUE!</v>
      </c>
      <c r="Y112" s="26" t="e">
        <f t="shared" si="26"/>
        <v>#VALUE!</v>
      </c>
      <c r="Z112" s="26" t="e">
        <f t="shared" si="27"/>
        <v>#VALUE!</v>
      </c>
      <c r="AA112" s="26" t="e">
        <f t="shared" si="28"/>
        <v>#VALUE!</v>
      </c>
      <c r="AB112" s="26" t="e">
        <f>IF(P112&gt;0,IF(SUM($N$16:N112)&gt;0,'Program 2'!Loan_Amount-SUM($N$16:N112),'Program 2'!Loan_Amount),0)</f>
        <v>#VALUE!</v>
      </c>
      <c r="AC112" s="37" t="e">
        <f>AB112*('Step 2 Program Parameters'!$C$3/12)</f>
        <v>#VALUE!</v>
      </c>
      <c r="AD112" s="26"/>
      <c r="AE112" s="26"/>
    </row>
    <row r="113" spans="1:31" x14ac:dyDescent="0.2">
      <c r="A113" s="27" t="str">
        <f>IF(Values_Entered,A112+1,"")</f>
        <v/>
      </c>
      <c r="B113" s="28" t="str">
        <f t="shared" si="29"/>
        <v/>
      </c>
      <c r="C113" s="29" t="str">
        <f t="shared" si="37"/>
        <v/>
      </c>
      <c r="D113" s="29" t="str">
        <f t="shared" si="38"/>
        <v/>
      </c>
      <c r="E113" s="29" t="str">
        <f t="shared" si="30"/>
        <v/>
      </c>
      <c r="F113" s="29" t="str">
        <f t="shared" si="20"/>
        <v/>
      </c>
      <c r="G113" s="29" t="str">
        <f>IF(Pay_Num&lt;&gt;"",IF('Program 2'!Pay_Num&lt;=$J$2,0,Total_Pay-Int),"")</f>
        <v/>
      </c>
      <c r="H113" s="29" t="str">
        <f t="shared" si="39"/>
        <v/>
      </c>
      <c r="I113" s="29" t="str">
        <f t="shared" si="21"/>
        <v/>
      </c>
      <c r="J113" s="30" t="e">
        <f>IF('Program 2'!Beg_Bal&gt;0,E113*($G$3/($G$3+$G$5)),0)</f>
        <v>#VALUE!</v>
      </c>
      <c r="K113" s="30" t="e">
        <f>IF('Program 2'!Beg_Bal&gt;0,E113*($G$5/($G$5+$G$3)),0)</f>
        <v>#VALUE!</v>
      </c>
      <c r="L113" s="30" t="e">
        <f>IF(C113&lt;0,C113*0,IF($M$5&lt;1,(($M$5/12)*'Program 2'!C113),$M$5))</f>
        <v>#VALUE!</v>
      </c>
      <c r="M113" s="26"/>
      <c r="N113" s="26"/>
      <c r="O113" s="38">
        <f t="shared" si="31"/>
        <v>0</v>
      </c>
      <c r="P113" s="26" t="e">
        <f t="shared" si="32"/>
        <v>#VALUE!</v>
      </c>
      <c r="Q113" s="26" t="e">
        <f t="shared" si="22"/>
        <v>#VALUE!</v>
      </c>
      <c r="R113" s="31" t="e">
        <f t="shared" si="33"/>
        <v>#VALUE!</v>
      </c>
      <c r="S113" s="31" t="e">
        <f t="shared" si="34"/>
        <v>#VALUE!</v>
      </c>
      <c r="T113" s="31" t="e">
        <f t="shared" si="35"/>
        <v>#VALUE!</v>
      </c>
      <c r="U113" s="31" t="e">
        <f t="shared" si="36"/>
        <v>#VALUE!</v>
      </c>
      <c r="V113" s="26" t="e">
        <f t="shared" si="23"/>
        <v>#VALUE!</v>
      </c>
      <c r="W113" s="26" t="e">
        <f t="shared" si="24"/>
        <v>#VALUE!</v>
      </c>
      <c r="X113" s="26" t="e">
        <f t="shared" si="25"/>
        <v>#VALUE!</v>
      </c>
      <c r="Y113" s="26" t="e">
        <f t="shared" si="26"/>
        <v>#VALUE!</v>
      </c>
      <c r="Z113" s="26" t="e">
        <f t="shared" si="27"/>
        <v>#VALUE!</v>
      </c>
      <c r="AA113" s="26" t="e">
        <f t="shared" si="28"/>
        <v>#VALUE!</v>
      </c>
      <c r="AB113" s="26" t="e">
        <f>IF(P113&gt;0,IF(SUM($N$16:N113)&gt;0,'Program 2'!Loan_Amount-SUM($N$16:N113),'Program 2'!Loan_Amount),0)</f>
        <v>#VALUE!</v>
      </c>
      <c r="AC113" s="37" t="e">
        <f>AB113*('Step 2 Program Parameters'!$C$3/12)</f>
        <v>#VALUE!</v>
      </c>
      <c r="AD113" s="26"/>
      <c r="AE113" s="26"/>
    </row>
    <row r="114" spans="1:31" x14ac:dyDescent="0.2">
      <c r="A114" s="27" t="str">
        <f>IF(Values_Entered,A113+1,"")</f>
        <v/>
      </c>
      <c r="B114" s="28" t="str">
        <f t="shared" si="29"/>
        <v/>
      </c>
      <c r="C114" s="29" t="str">
        <f t="shared" si="37"/>
        <v/>
      </c>
      <c r="D114" s="29" t="str">
        <f t="shared" si="38"/>
        <v/>
      </c>
      <c r="E114" s="29" t="str">
        <f t="shared" si="30"/>
        <v/>
      </c>
      <c r="F114" s="29" t="str">
        <f t="shared" si="20"/>
        <v/>
      </c>
      <c r="G114" s="29" t="str">
        <f>IF(Pay_Num&lt;&gt;"",IF('Program 2'!Pay_Num&lt;=$J$2,0,Total_Pay-Int),"")</f>
        <v/>
      </c>
      <c r="H114" s="29" t="str">
        <f t="shared" si="39"/>
        <v/>
      </c>
      <c r="I114" s="29" t="str">
        <f t="shared" si="21"/>
        <v/>
      </c>
      <c r="J114" s="30" t="e">
        <f>IF('Program 2'!Beg_Bal&gt;0,E114*($G$3/($G$3+$G$5)),0)</f>
        <v>#VALUE!</v>
      </c>
      <c r="K114" s="30" t="e">
        <f>IF('Program 2'!Beg_Bal&gt;0,E114*($G$5/($G$5+$G$3)),0)</f>
        <v>#VALUE!</v>
      </c>
      <c r="L114" s="30" t="e">
        <f>IF(C114&lt;0,C114*0,IF($M$5&lt;1,(($M$5/12)*'Program 2'!C114),$M$5))</f>
        <v>#VALUE!</v>
      </c>
      <c r="M114" s="26"/>
      <c r="N114" s="26"/>
      <c r="O114" s="38">
        <f t="shared" si="31"/>
        <v>0</v>
      </c>
      <c r="P114" s="26" t="e">
        <f t="shared" si="32"/>
        <v>#VALUE!</v>
      </c>
      <c r="Q114" s="26" t="e">
        <f t="shared" si="22"/>
        <v>#VALUE!</v>
      </c>
      <c r="R114" s="31" t="e">
        <f t="shared" si="33"/>
        <v>#VALUE!</v>
      </c>
      <c r="S114" s="31" t="e">
        <f t="shared" si="34"/>
        <v>#VALUE!</v>
      </c>
      <c r="T114" s="31" t="e">
        <f t="shared" si="35"/>
        <v>#VALUE!</v>
      </c>
      <c r="U114" s="31" t="e">
        <f t="shared" si="36"/>
        <v>#VALUE!</v>
      </c>
      <c r="V114" s="26" t="e">
        <f t="shared" si="23"/>
        <v>#VALUE!</v>
      </c>
      <c r="W114" s="26" t="e">
        <f t="shared" si="24"/>
        <v>#VALUE!</v>
      </c>
      <c r="X114" s="26" t="e">
        <f t="shared" si="25"/>
        <v>#VALUE!</v>
      </c>
      <c r="Y114" s="26" t="e">
        <f t="shared" si="26"/>
        <v>#VALUE!</v>
      </c>
      <c r="Z114" s="26" t="e">
        <f t="shared" si="27"/>
        <v>#VALUE!</v>
      </c>
      <c r="AA114" s="26" t="e">
        <f t="shared" si="28"/>
        <v>#VALUE!</v>
      </c>
      <c r="AB114" s="26" t="e">
        <f>IF(P114&gt;0,IF(SUM($N$16:N114)&gt;0,'Program 2'!Loan_Amount-SUM($N$16:N114),'Program 2'!Loan_Amount),0)</f>
        <v>#VALUE!</v>
      </c>
      <c r="AC114" s="37" t="e">
        <f>AB114*('Step 2 Program Parameters'!$C$3/12)</f>
        <v>#VALUE!</v>
      </c>
      <c r="AD114" s="26"/>
      <c r="AE114" s="26"/>
    </row>
    <row r="115" spans="1:31" x14ac:dyDescent="0.2">
      <c r="A115" s="27" t="str">
        <f>IF(Values_Entered,A114+1,"")</f>
        <v/>
      </c>
      <c r="B115" s="28" t="str">
        <f t="shared" si="29"/>
        <v/>
      </c>
      <c r="C115" s="29" t="str">
        <f t="shared" si="37"/>
        <v/>
      </c>
      <c r="D115" s="29" t="str">
        <f t="shared" si="38"/>
        <v/>
      </c>
      <c r="E115" s="29" t="str">
        <f t="shared" si="30"/>
        <v/>
      </c>
      <c r="F115" s="29" t="str">
        <f t="shared" si="20"/>
        <v/>
      </c>
      <c r="G115" s="29" t="str">
        <f>IF(Pay_Num&lt;&gt;"",IF('Program 2'!Pay_Num&lt;=$J$2,0,Total_Pay-Int),"")</f>
        <v/>
      </c>
      <c r="H115" s="29" t="str">
        <f t="shared" si="39"/>
        <v/>
      </c>
      <c r="I115" s="29" t="str">
        <f t="shared" si="21"/>
        <v/>
      </c>
      <c r="J115" s="30" t="e">
        <f>IF('Program 2'!Beg_Bal&gt;0,E115*($G$3/($G$3+$G$5)),0)</f>
        <v>#VALUE!</v>
      </c>
      <c r="K115" s="30" t="e">
        <f>IF('Program 2'!Beg_Bal&gt;0,E115*($G$5/($G$5+$G$3)),0)</f>
        <v>#VALUE!</v>
      </c>
      <c r="L115" s="30" t="e">
        <f>IF(C115&lt;0,C115*0,IF($M$5&lt;1,(($M$5/12)*'Program 2'!C115),$M$5))</f>
        <v>#VALUE!</v>
      </c>
      <c r="M115" s="26"/>
      <c r="N115" s="26"/>
      <c r="O115" s="38">
        <f t="shared" si="31"/>
        <v>0</v>
      </c>
      <c r="P115" s="26" t="e">
        <f t="shared" si="32"/>
        <v>#VALUE!</v>
      </c>
      <c r="Q115" s="26" t="e">
        <f t="shared" si="22"/>
        <v>#VALUE!</v>
      </c>
      <c r="R115" s="31" t="e">
        <f t="shared" si="33"/>
        <v>#VALUE!</v>
      </c>
      <c r="S115" s="31" t="e">
        <f t="shared" si="34"/>
        <v>#VALUE!</v>
      </c>
      <c r="T115" s="31" t="e">
        <f t="shared" si="35"/>
        <v>#VALUE!</v>
      </c>
      <c r="U115" s="31" t="e">
        <f t="shared" si="36"/>
        <v>#VALUE!</v>
      </c>
      <c r="V115" s="26" t="e">
        <f t="shared" si="23"/>
        <v>#VALUE!</v>
      </c>
      <c r="W115" s="26" t="e">
        <f t="shared" si="24"/>
        <v>#VALUE!</v>
      </c>
      <c r="X115" s="26" t="e">
        <f t="shared" si="25"/>
        <v>#VALUE!</v>
      </c>
      <c r="Y115" s="26" t="e">
        <f t="shared" si="26"/>
        <v>#VALUE!</v>
      </c>
      <c r="Z115" s="26" t="e">
        <f t="shared" si="27"/>
        <v>#VALUE!</v>
      </c>
      <c r="AA115" s="26" t="e">
        <f t="shared" si="28"/>
        <v>#VALUE!</v>
      </c>
      <c r="AB115" s="26" t="e">
        <f>IF(P115&gt;0,IF(SUM($N$16:N115)&gt;0,'Program 2'!Loan_Amount-SUM($N$16:N115),'Program 2'!Loan_Amount),0)</f>
        <v>#VALUE!</v>
      </c>
      <c r="AC115" s="37" t="e">
        <f>AB115*('Step 2 Program Parameters'!$C$3/12)</f>
        <v>#VALUE!</v>
      </c>
      <c r="AD115" s="26"/>
      <c r="AE115" s="26"/>
    </row>
    <row r="116" spans="1:31" x14ac:dyDescent="0.2">
      <c r="A116" s="27" t="str">
        <f>IF(Values_Entered,A115+1,"")</f>
        <v/>
      </c>
      <c r="B116" s="28" t="str">
        <f t="shared" si="29"/>
        <v/>
      </c>
      <c r="C116" s="29" t="str">
        <f t="shared" si="37"/>
        <v/>
      </c>
      <c r="D116" s="29" t="str">
        <f t="shared" si="38"/>
        <v/>
      </c>
      <c r="E116" s="29" t="str">
        <f t="shared" si="30"/>
        <v/>
      </c>
      <c r="F116" s="29" t="str">
        <f t="shared" si="20"/>
        <v/>
      </c>
      <c r="G116" s="29" t="str">
        <f>IF(Pay_Num&lt;&gt;"",IF('Program 2'!Pay_Num&lt;=$J$2,0,Total_Pay-Int),"")</f>
        <v/>
      </c>
      <c r="H116" s="29" t="str">
        <f t="shared" si="39"/>
        <v/>
      </c>
      <c r="I116" s="29" t="str">
        <f t="shared" si="21"/>
        <v/>
      </c>
      <c r="J116" s="30" t="e">
        <f>IF('Program 2'!Beg_Bal&gt;0,E116*($G$3/($G$3+$G$5)),0)</f>
        <v>#VALUE!</v>
      </c>
      <c r="K116" s="30" t="e">
        <f>IF('Program 2'!Beg_Bal&gt;0,E116*($G$5/($G$5+$G$3)),0)</f>
        <v>#VALUE!</v>
      </c>
      <c r="L116" s="30" t="e">
        <f>IF(C116&lt;0,C116*0,IF($M$5&lt;1,(($M$5/12)*'Program 2'!C116),$M$5))</f>
        <v>#VALUE!</v>
      </c>
      <c r="M116" s="26"/>
      <c r="N116" s="26"/>
      <c r="O116" s="38">
        <f t="shared" si="31"/>
        <v>0</v>
      </c>
      <c r="P116" s="26" t="e">
        <f t="shared" si="32"/>
        <v>#VALUE!</v>
      </c>
      <c r="Q116" s="26" t="e">
        <f t="shared" si="22"/>
        <v>#VALUE!</v>
      </c>
      <c r="R116" s="31" t="e">
        <f t="shared" si="33"/>
        <v>#VALUE!</v>
      </c>
      <c r="S116" s="31" t="e">
        <f t="shared" si="34"/>
        <v>#VALUE!</v>
      </c>
      <c r="T116" s="31" t="e">
        <f t="shared" si="35"/>
        <v>#VALUE!</v>
      </c>
      <c r="U116" s="31" t="e">
        <f t="shared" si="36"/>
        <v>#VALUE!</v>
      </c>
      <c r="V116" s="26" t="e">
        <f t="shared" si="23"/>
        <v>#VALUE!</v>
      </c>
      <c r="W116" s="26" t="e">
        <f t="shared" si="24"/>
        <v>#VALUE!</v>
      </c>
      <c r="X116" s="26" t="e">
        <f t="shared" si="25"/>
        <v>#VALUE!</v>
      </c>
      <c r="Y116" s="26" t="e">
        <f t="shared" si="26"/>
        <v>#VALUE!</v>
      </c>
      <c r="Z116" s="26" t="e">
        <f t="shared" si="27"/>
        <v>#VALUE!</v>
      </c>
      <c r="AA116" s="26" t="e">
        <f t="shared" si="28"/>
        <v>#VALUE!</v>
      </c>
      <c r="AB116" s="26" t="e">
        <f>IF(P116&gt;0,IF(SUM($N$16:N116)&gt;0,'Program 2'!Loan_Amount-SUM($N$16:N116),'Program 2'!Loan_Amount),0)</f>
        <v>#VALUE!</v>
      </c>
      <c r="AC116" s="37" t="e">
        <f>AB116*('Step 2 Program Parameters'!$C$3/12)</f>
        <v>#VALUE!</v>
      </c>
      <c r="AD116" s="26"/>
      <c r="AE116" s="26"/>
    </row>
    <row r="117" spans="1:31" x14ac:dyDescent="0.2">
      <c r="A117" s="27" t="str">
        <f>IF(Values_Entered,A116+1,"")</f>
        <v/>
      </c>
      <c r="B117" s="28" t="str">
        <f t="shared" si="29"/>
        <v/>
      </c>
      <c r="C117" s="29" t="str">
        <f t="shared" si="37"/>
        <v/>
      </c>
      <c r="D117" s="29" t="str">
        <f t="shared" si="38"/>
        <v/>
      </c>
      <c r="E117" s="29" t="str">
        <f t="shared" si="30"/>
        <v/>
      </c>
      <c r="F117" s="29" t="str">
        <f t="shared" si="20"/>
        <v/>
      </c>
      <c r="G117" s="29" t="str">
        <f>IF(Pay_Num&lt;&gt;"",IF('Program 2'!Pay_Num&lt;=$J$2,0,Total_Pay-Int),"")</f>
        <v/>
      </c>
      <c r="H117" s="29" t="str">
        <f t="shared" si="39"/>
        <v/>
      </c>
      <c r="I117" s="29" t="str">
        <f t="shared" si="21"/>
        <v/>
      </c>
      <c r="J117" s="30" t="e">
        <f>IF('Program 2'!Beg_Bal&gt;0,E117*($G$3/($G$3+$G$5)),0)</f>
        <v>#VALUE!</v>
      </c>
      <c r="K117" s="30" t="e">
        <f>IF('Program 2'!Beg_Bal&gt;0,E117*($G$5/($G$5+$G$3)),0)</f>
        <v>#VALUE!</v>
      </c>
      <c r="L117" s="30" t="e">
        <f>IF(C117&lt;0,C117*0,IF($M$5&lt;1,(($M$5/12)*'Program 2'!C117),$M$5))</f>
        <v>#VALUE!</v>
      </c>
      <c r="M117" s="26"/>
      <c r="N117" s="26"/>
      <c r="O117" s="38">
        <f t="shared" si="31"/>
        <v>0</v>
      </c>
      <c r="P117" s="26" t="e">
        <f t="shared" si="32"/>
        <v>#VALUE!</v>
      </c>
      <c r="Q117" s="26" t="e">
        <f t="shared" si="22"/>
        <v>#VALUE!</v>
      </c>
      <c r="R117" s="31" t="e">
        <f t="shared" si="33"/>
        <v>#VALUE!</v>
      </c>
      <c r="S117" s="31" t="e">
        <f t="shared" si="34"/>
        <v>#VALUE!</v>
      </c>
      <c r="T117" s="31" t="e">
        <f t="shared" si="35"/>
        <v>#VALUE!</v>
      </c>
      <c r="U117" s="31" t="e">
        <f t="shared" si="36"/>
        <v>#VALUE!</v>
      </c>
      <c r="V117" s="26" t="e">
        <f t="shared" si="23"/>
        <v>#VALUE!</v>
      </c>
      <c r="W117" s="26" t="e">
        <f t="shared" si="24"/>
        <v>#VALUE!</v>
      </c>
      <c r="X117" s="26" t="e">
        <f t="shared" si="25"/>
        <v>#VALUE!</v>
      </c>
      <c r="Y117" s="26" t="e">
        <f t="shared" si="26"/>
        <v>#VALUE!</v>
      </c>
      <c r="Z117" s="26" t="e">
        <f t="shared" si="27"/>
        <v>#VALUE!</v>
      </c>
      <c r="AA117" s="26" t="e">
        <f t="shared" si="28"/>
        <v>#VALUE!</v>
      </c>
      <c r="AB117" s="26" t="e">
        <f>IF(P117&gt;0,IF(SUM($N$16:N117)&gt;0,'Program 2'!Loan_Amount-SUM($N$16:N117),'Program 2'!Loan_Amount),0)</f>
        <v>#VALUE!</v>
      </c>
      <c r="AC117" s="37" t="e">
        <f>AB117*('Step 2 Program Parameters'!$C$3/12)</f>
        <v>#VALUE!</v>
      </c>
      <c r="AD117" s="26"/>
    </row>
    <row r="118" spans="1:31" x14ac:dyDescent="0.2">
      <c r="A118" s="27" t="str">
        <f>IF(Values_Entered,A117+1,"")</f>
        <v/>
      </c>
      <c r="B118" s="28" t="str">
        <f t="shared" si="29"/>
        <v/>
      </c>
      <c r="C118" s="29" t="str">
        <f t="shared" si="37"/>
        <v/>
      </c>
      <c r="D118" s="29" t="str">
        <f t="shared" si="38"/>
        <v/>
      </c>
      <c r="E118" s="29" t="str">
        <f t="shared" si="30"/>
        <v/>
      </c>
      <c r="F118" s="29" t="str">
        <f t="shared" si="20"/>
        <v/>
      </c>
      <c r="G118" s="29" t="str">
        <f>IF(Pay_Num&lt;&gt;"",IF('Program 2'!Pay_Num&lt;=$J$2,0,Total_Pay-Int),"")</f>
        <v/>
      </c>
      <c r="H118" s="29" t="str">
        <f t="shared" si="39"/>
        <v/>
      </c>
      <c r="I118" s="29" t="str">
        <f t="shared" si="21"/>
        <v/>
      </c>
      <c r="J118" s="30" t="e">
        <f>IF('Program 2'!Beg_Bal&gt;0,E118*($G$3/($G$3+$G$5)),0)</f>
        <v>#VALUE!</v>
      </c>
      <c r="K118" s="30" t="e">
        <f>IF('Program 2'!Beg_Bal&gt;0,E118*($G$5/($G$5+$G$3)),0)</f>
        <v>#VALUE!</v>
      </c>
      <c r="L118" s="30" t="e">
        <f>IF(C118&lt;0,C118*0,IF($M$5&lt;1,(($M$5/12)*'Program 2'!C118),$M$5))</f>
        <v>#VALUE!</v>
      </c>
      <c r="M118" s="26"/>
      <c r="N118" s="26"/>
      <c r="O118" s="38">
        <f t="shared" si="31"/>
        <v>0</v>
      </c>
      <c r="P118" s="26" t="e">
        <f t="shared" si="32"/>
        <v>#VALUE!</v>
      </c>
      <c r="Q118" s="26" t="e">
        <f t="shared" si="22"/>
        <v>#VALUE!</v>
      </c>
      <c r="R118" s="31" t="e">
        <f t="shared" si="33"/>
        <v>#VALUE!</v>
      </c>
      <c r="S118" s="31" t="e">
        <f t="shared" si="34"/>
        <v>#VALUE!</v>
      </c>
      <c r="T118" s="31" t="e">
        <f t="shared" si="35"/>
        <v>#VALUE!</v>
      </c>
      <c r="U118" s="31" t="e">
        <f t="shared" si="36"/>
        <v>#VALUE!</v>
      </c>
      <c r="V118" s="26" t="e">
        <f t="shared" si="23"/>
        <v>#VALUE!</v>
      </c>
      <c r="W118" s="26" t="e">
        <f t="shared" si="24"/>
        <v>#VALUE!</v>
      </c>
      <c r="X118" s="26" t="e">
        <f t="shared" si="25"/>
        <v>#VALUE!</v>
      </c>
      <c r="Y118" s="26" t="e">
        <f t="shared" si="26"/>
        <v>#VALUE!</v>
      </c>
      <c r="Z118" s="26" t="e">
        <f t="shared" si="27"/>
        <v>#VALUE!</v>
      </c>
      <c r="AA118" s="26" t="e">
        <f t="shared" si="28"/>
        <v>#VALUE!</v>
      </c>
      <c r="AB118" s="26" t="e">
        <f>IF(P118&gt;0,IF(SUM($N$16:N118)&gt;0,'Program 2'!Loan_Amount-SUM($N$16:N118),'Program 2'!Loan_Amount),0)</f>
        <v>#VALUE!</v>
      </c>
      <c r="AC118" s="37" t="e">
        <f>AB118*('Step 2 Program Parameters'!$C$3/12)</f>
        <v>#VALUE!</v>
      </c>
      <c r="AD118" s="26"/>
    </row>
    <row r="119" spans="1:31" x14ac:dyDescent="0.2">
      <c r="A119" s="27" t="str">
        <f>IF(Values_Entered,A118+1,"")</f>
        <v/>
      </c>
      <c r="B119" s="28" t="str">
        <f t="shared" si="29"/>
        <v/>
      </c>
      <c r="C119" s="29" t="str">
        <f t="shared" si="37"/>
        <v/>
      </c>
      <c r="D119" s="29" t="str">
        <f t="shared" si="38"/>
        <v/>
      </c>
      <c r="E119" s="29" t="str">
        <f t="shared" si="30"/>
        <v/>
      </c>
      <c r="F119" s="29" t="str">
        <f t="shared" si="20"/>
        <v/>
      </c>
      <c r="G119" s="29" t="str">
        <f>IF(Pay_Num&lt;&gt;"",IF('Program 2'!Pay_Num&lt;=$J$2,0,Total_Pay-Int),"")</f>
        <v/>
      </c>
      <c r="H119" s="29" t="str">
        <f t="shared" si="39"/>
        <v/>
      </c>
      <c r="I119" s="29" t="str">
        <f t="shared" si="21"/>
        <v/>
      </c>
      <c r="J119" s="30" t="e">
        <f>IF('Program 2'!Beg_Bal&gt;0,E119*($G$3/($G$3+$G$5)),0)</f>
        <v>#VALUE!</v>
      </c>
      <c r="K119" s="30" t="e">
        <f>IF('Program 2'!Beg_Bal&gt;0,E119*($G$5/($G$5+$G$3)),0)</f>
        <v>#VALUE!</v>
      </c>
      <c r="L119" s="30" t="e">
        <f>IF(C119&lt;0,C119*0,IF($M$5&lt;1,(($M$5/12)*'Program 2'!C119),$M$5))</f>
        <v>#VALUE!</v>
      </c>
      <c r="M119" s="26"/>
      <c r="N119" s="26"/>
      <c r="O119" s="38">
        <f t="shared" si="31"/>
        <v>0</v>
      </c>
      <c r="P119" s="26" t="e">
        <f t="shared" si="32"/>
        <v>#VALUE!</v>
      </c>
      <c r="Q119" s="26" t="e">
        <f t="shared" si="22"/>
        <v>#VALUE!</v>
      </c>
      <c r="R119" s="31" t="e">
        <f t="shared" si="33"/>
        <v>#VALUE!</v>
      </c>
      <c r="S119" s="31" t="e">
        <f t="shared" si="34"/>
        <v>#VALUE!</v>
      </c>
      <c r="T119" s="31" t="e">
        <f t="shared" si="35"/>
        <v>#VALUE!</v>
      </c>
      <c r="U119" s="31" t="e">
        <f t="shared" si="36"/>
        <v>#VALUE!</v>
      </c>
      <c r="V119" s="26" t="e">
        <f t="shared" si="23"/>
        <v>#VALUE!</v>
      </c>
      <c r="W119" s="26" t="e">
        <f t="shared" si="24"/>
        <v>#VALUE!</v>
      </c>
      <c r="X119" s="26" t="e">
        <f t="shared" si="25"/>
        <v>#VALUE!</v>
      </c>
      <c r="Y119" s="26" t="e">
        <f t="shared" si="26"/>
        <v>#VALUE!</v>
      </c>
      <c r="Z119" s="26" t="e">
        <f t="shared" si="27"/>
        <v>#VALUE!</v>
      </c>
      <c r="AA119" s="26" t="e">
        <f t="shared" si="28"/>
        <v>#VALUE!</v>
      </c>
      <c r="AB119" s="26" t="e">
        <f>IF(P119&gt;0,IF(SUM($N$16:N119)&gt;0,'Program 2'!Loan_Amount-SUM($N$16:N119),'Program 2'!Loan_Amount),0)</f>
        <v>#VALUE!</v>
      </c>
      <c r="AC119" s="37" t="e">
        <f>AB119*('Step 2 Program Parameters'!$C$3/12)</f>
        <v>#VALUE!</v>
      </c>
      <c r="AD119" s="26"/>
    </row>
    <row r="120" spans="1:31" x14ac:dyDescent="0.2">
      <c r="A120" s="27" t="str">
        <f>IF(Values_Entered,A119+1,"")</f>
        <v/>
      </c>
      <c r="B120" s="28" t="str">
        <f t="shared" si="29"/>
        <v/>
      </c>
      <c r="C120" s="29" t="str">
        <f t="shared" si="37"/>
        <v/>
      </c>
      <c r="D120" s="29" t="str">
        <f t="shared" si="38"/>
        <v/>
      </c>
      <c r="E120" s="29" t="str">
        <f t="shared" si="30"/>
        <v/>
      </c>
      <c r="F120" s="29" t="str">
        <f t="shared" si="20"/>
        <v/>
      </c>
      <c r="G120" s="29" t="str">
        <f>IF(Pay_Num&lt;&gt;"",IF('Program 2'!Pay_Num&lt;=$J$2,0,Total_Pay-Int),"")</f>
        <v/>
      </c>
      <c r="H120" s="29" t="str">
        <f t="shared" si="39"/>
        <v/>
      </c>
      <c r="I120" s="29" t="str">
        <f t="shared" si="21"/>
        <v/>
      </c>
      <c r="J120" s="30" t="e">
        <f>IF('Program 2'!Beg_Bal&gt;0,E120*($G$3/($G$3+$G$5)),0)</f>
        <v>#VALUE!</v>
      </c>
      <c r="K120" s="30" t="e">
        <f>IF('Program 2'!Beg_Bal&gt;0,E120*($G$5/($G$5+$G$3)),0)</f>
        <v>#VALUE!</v>
      </c>
      <c r="L120" s="30" t="e">
        <f>IF(C120&lt;0,C120*0,IF($M$5&lt;1,(($M$5/12)*'Program 2'!C120),$M$5))</f>
        <v>#VALUE!</v>
      </c>
      <c r="M120" s="26"/>
      <c r="N120" s="26"/>
      <c r="O120" s="38">
        <f t="shared" si="31"/>
        <v>0</v>
      </c>
      <c r="P120" s="26" t="e">
        <f t="shared" si="32"/>
        <v>#VALUE!</v>
      </c>
      <c r="Q120" s="26" t="e">
        <f t="shared" si="22"/>
        <v>#VALUE!</v>
      </c>
      <c r="R120" s="31" t="e">
        <f t="shared" si="33"/>
        <v>#VALUE!</v>
      </c>
      <c r="S120" s="31" t="e">
        <f t="shared" si="34"/>
        <v>#VALUE!</v>
      </c>
      <c r="T120" s="31" t="e">
        <f t="shared" si="35"/>
        <v>#VALUE!</v>
      </c>
      <c r="U120" s="31" t="e">
        <f t="shared" si="36"/>
        <v>#VALUE!</v>
      </c>
      <c r="V120" s="26" t="e">
        <f t="shared" si="23"/>
        <v>#VALUE!</v>
      </c>
      <c r="W120" s="26" t="e">
        <f t="shared" si="24"/>
        <v>#VALUE!</v>
      </c>
      <c r="X120" s="26" t="e">
        <f t="shared" si="25"/>
        <v>#VALUE!</v>
      </c>
      <c r="Y120" s="26" t="e">
        <f t="shared" si="26"/>
        <v>#VALUE!</v>
      </c>
      <c r="Z120" s="26" t="e">
        <f t="shared" si="27"/>
        <v>#VALUE!</v>
      </c>
      <c r="AA120" s="26" t="e">
        <f t="shared" si="28"/>
        <v>#VALUE!</v>
      </c>
      <c r="AB120" s="26" t="e">
        <f>IF(P120&gt;0,IF(SUM($N$16:N120)&gt;0,'Program 2'!Loan_Amount-SUM($N$16:N120),'Program 2'!Loan_Amount),0)</f>
        <v>#VALUE!</v>
      </c>
      <c r="AC120" s="37" t="e">
        <f>AB120*('Step 2 Program Parameters'!$C$3/12)</f>
        <v>#VALUE!</v>
      </c>
      <c r="AD120" s="26"/>
    </row>
    <row r="121" spans="1:31" x14ac:dyDescent="0.2">
      <c r="A121" s="27" t="str">
        <f>IF(Values_Entered,A120+1,"")</f>
        <v/>
      </c>
      <c r="B121" s="28" t="str">
        <f t="shared" si="29"/>
        <v/>
      </c>
      <c r="C121" s="29" t="str">
        <f t="shared" si="37"/>
        <v/>
      </c>
      <c r="D121" s="29" t="str">
        <f t="shared" si="38"/>
        <v/>
      </c>
      <c r="E121" s="29" t="str">
        <f t="shared" si="30"/>
        <v/>
      </c>
      <c r="F121" s="29" t="str">
        <f t="shared" si="20"/>
        <v/>
      </c>
      <c r="G121" s="29" t="str">
        <f>IF(Pay_Num&lt;&gt;"",IF('Program 2'!Pay_Num&lt;=$J$2,0,Total_Pay-Int),"")</f>
        <v/>
      </c>
      <c r="H121" s="29" t="str">
        <f t="shared" si="39"/>
        <v/>
      </c>
      <c r="I121" s="29" t="str">
        <f t="shared" si="21"/>
        <v/>
      </c>
      <c r="J121" s="30" t="e">
        <f>IF('Program 2'!Beg_Bal&gt;0,E121*($G$3/($G$3+$G$5)),0)</f>
        <v>#VALUE!</v>
      </c>
      <c r="K121" s="30" t="e">
        <f>IF('Program 2'!Beg_Bal&gt;0,E121*($G$5/($G$5+$G$3)),0)</f>
        <v>#VALUE!</v>
      </c>
      <c r="L121" s="30" t="e">
        <f>IF(C121&lt;0,C121*0,IF($M$5&lt;1,(($M$5/12)*'Program 2'!C121),$M$5))</f>
        <v>#VALUE!</v>
      </c>
      <c r="M121" s="26"/>
      <c r="N121" s="26"/>
      <c r="O121" s="38">
        <f t="shared" si="31"/>
        <v>0</v>
      </c>
      <c r="P121" s="26" t="e">
        <f t="shared" si="32"/>
        <v>#VALUE!</v>
      </c>
      <c r="Q121" s="26" t="e">
        <f t="shared" si="22"/>
        <v>#VALUE!</v>
      </c>
      <c r="R121" s="31" t="e">
        <f t="shared" si="33"/>
        <v>#VALUE!</v>
      </c>
      <c r="S121" s="31" t="e">
        <f t="shared" si="34"/>
        <v>#VALUE!</v>
      </c>
      <c r="T121" s="31" t="e">
        <f t="shared" si="35"/>
        <v>#VALUE!</v>
      </c>
      <c r="U121" s="31" t="e">
        <f t="shared" si="36"/>
        <v>#VALUE!</v>
      </c>
      <c r="V121" s="26" t="e">
        <f t="shared" si="23"/>
        <v>#VALUE!</v>
      </c>
      <c r="W121" s="26" t="e">
        <f t="shared" si="24"/>
        <v>#VALUE!</v>
      </c>
      <c r="X121" s="26" t="e">
        <f t="shared" si="25"/>
        <v>#VALUE!</v>
      </c>
      <c r="Y121" s="26" t="e">
        <f t="shared" si="26"/>
        <v>#VALUE!</v>
      </c>
      <c r="Z121" s="26" t="e">
        <f t="shared" si="27"/>
        <v>#VALUE!</v>
      </c>
      <c r="AA121" s="26" t="e">
        <f t="shared" si="28"/>
        <v>#VALUE!</v>
      </c>
      <c r="AB121" s="26" t="e">
        <f>IF(P121&gt;0,IF(SUM($N$16:N121)&gt;0,'Program 2'!Loan_Amount-SUM($N$16:N121),'Program 2'!Loan_Amount),0)</f>
        <v>#VALUE!</v>
      </c>
      <c r="AC121" s="37" t="e">
        <f>AB121*('Step 2 Program Parameters'!$C$3/12)</f>
        <v>#VALUE!</v>
      </c>
      <c r="AD121" s="26"/>
    </row>
    <row r="122" spans="1:31" x14ac:dyDescent="0.2">
      <c r="A122" s="27" t="str">
        <f>IF(Values_Entered,A121+1,"")</f>
        <v/>
      </c>
      <c r="B122" s="28" t="str">
        <f t="shared" si="29"/>
        <v/>
      </c>
      <c r="C122" s="29" t="str">
        <f t="shared" si="37"/>
        <v/>
      </c>
      <c r="D122" s="29" t="str">
        <f t="shared" si="38"/>
        <v/>
      </c>
      <c r="E122" s="29" t="str">
        <f t="shared" si="30"/>
        <v/>
      </c>
      <c r="F122" s="29" t="str">
        <f t="shared" si="20"/>
        <v/>
      </c>
      <c r="G122" s="29" t="str">
        <f>IF(Pay_Num&lt;&gt;"",IF('Program 2'!Pay_Num&lt;=$J$2,0,Total_Pay-Int),"")</f>
        <v/>
      </c>
      <c r="H122" s="29" t="str">
        <f t="shared" si="39"/>
        <v/>
      </c>
      <c r="I122" s="29" t="str">
        <f t="shared" si="21"/>
        <v/>
      </c>
      <c r="J122" s="30" t="e">
        <f>IF('Program 2'!Beg_Bal&gt;0,E122*($G$3/($G$3+$G$5)),0)</f>
        <v>#VALUE!</v>
      </c>
      <c r="K122" s="30" t="e">
        <f>IF('Program 2'!Beg_Bal&gt;0,E122*($G$5/($G$5+$G$3)),0)</f>
        <v>#VALUE!</v>
      </c>
      <c r="L122" s="30" t="e">
        <f>IF(C122&lt;0,C122*0,IF($M$5&lt;1,(($M$5/12)*'Program 2'!C122),$M$5))</f>
        <v>#VALUE!</v>
      </c>
      <c r="M122" s="26"/>
      <c r="N122" s="26"/>
      <c r="O122" s="38">
        <f t="shared" si="31"/>
        <v>0</v>
      </c>
      <c r="P122" s="26" t="e">
        <f t="shared" si="32"/>
        <v>#VALUE!</v>
      </c>
      <c r="Q122" s="26" t="e">
        <f t="shared" si="22"/>
        <v>#VALUE!</v>
      </c>
      <c r="R122" s="31" t="e">
        <f t="shared" si="33"/>
        <v>#VALUE!</v>
      </c>
      <c r="S122" s="31" t="e">
        <f t="shared" si="34"/>
        <v>#VALUE!</v>
      </c>
      <c r="T122" s="31" t="e">
        <f t="shared" si="35"/>
        <v>#VALUE!</v>
      </c>
      <c r="U122" s="31" t="e">
        <f t="shared" si="36"/>
        <v>#VALUE!</v>
      </c>
      <c r="V122" s="26" t="e">
        <f t="shared" si="23"/>
        <v>#VALUE!</v>
      </c>
      <c r="W122" s="26" t="e">
        <f t="shared" si="24"/>
        <v>#VALUE!</v>
      </c>
      <c r="X122" s="26" t="e">
        <f t="shared" si="25"/>
        <v>#VALUE!</v>
      </c>
      <c r="Y122" s="26" t="e">
        <f t="shared" si="26"/>
        <v>#VALUE!</v>
      </c>
      <c r="Z122" s="26" t="e">
        <f t="shared" si="27"/>
        <v>#VALUE!</v>
      </c>
      <c r="AA122" s="26" t="e">
        <f t="shared" si="28"/>
        <v>#VALUE!</v>
      </c>
      <c r="AB122" s="26" t="e">
        <f>IF(P122&gt;0,IF(SUM($N$16:N122)&gt;0,'Program 2'!Loan_Amount-SUM($N$16:N122),'Program 2'!Loan_Amount),0)</f>
        <v>#VALUE!</v>
      </c>
      <c r="AC122" s="37" t="e">
        <f>AB122*('Step 2 Program Parameters'!$C$3/12)</f>
        <v>#VALUE!</v>
      </c>
      <c r="AD122" s="26"/>
    </row>
    <row r="123" spans="1:31" x14ac:dyDescent="0.2">
      <c r="A123" s="27" t="str">
        <f>IF(Values_Entered,A122+1,"")</f>
        <v/>
      </c>
      <c r="B123" s="28" t="str">
        <f t="shared" si="29"/>
        <v/>
      </c>
      <c r="C123" s="29" t="str">
        <f t="shared" si="37"/>
        <v/>
      </c>
      <c r="D123" s="29" t="str">
        <f t="shared" si="38"/>
        <v/>
      </c>
      <c r="E123" s="29" t="str">
        <f t="shared" si="30"/>
        <v/>
      </c>
      <c r="F123" s="29" t="str">
        <f t="shared" si="20"/>
        <v/>
      </c>
      <c r="G123" s="29" t="str">
        <f>IF(Pay_Num&lt;&gt;"",IF('Program 2'!Pay_Num&lt;=$J$2,0,Total_Pay-Int),"")</f>
        <v/>
      </c>
      <c r="H123" s="29" t="str">
        <f t="shared" si="39"/>
        <v/>
      </c>
      <c r="I123" s="29" t="str">
        <f t="shared" si="21"/>
        <v/>
      </c>
      <c r="J123" s="30" t="e">
        <f>IF('Program 2'!Beg_Bal&gt;0,E123*($G$3/($G$3+$G$5)),0)</f>
        <v>#VALUE!</v>
      </c>
      <c r="K123" s="30" t="e">
        <f>IF('Program 2'!Beg_Bal&gt;0,E123*($G$5/($G$5+$G$3)),0)</f>
        <v>#VALUE!</v>
      </c>
      <c r="L123" s="30" t="e">
        <f>IF(C123&lt;0,C123*0,IF($M$5&lt;1,(($M$5/12)*'Program 2'!C123),$M$5))</f>
        <v>#VALUE!</v>
      </c>
      <c r="M123" s="26"/>
      <c r="N123" s="26"/>
      <c r="O123" s="38">
        <f t="shared" si="31"/>
        <v>0</v>
      </c>
      <c r="P123" s="26" t="e">
        <f t="shared" si="32"/>
        <v>#VALUE!</v>
      </c>
      <c r="Q123" s="26" t="e">
        <f t="shared" si="22"/>
        <v>#VALUE!</v>
      </c>
      <c r="R123" s="31" t="e">
        <f t="shared" si="33"/>
        <v>#VALUE!</v>
      </c>
      <c r="S123" s="31" t="e">
        <f t="shared" si="34"/>
        <v>#VALUE!</v>
      </c>
      <c r="T123" s="31" t="e">
        <f t="shared" si="35"/>
        <v>#VALUE!</v>
      </c>
      <c r="U123" s="31" t="e">
        <f t="shared" si="36"/>
        <v>#VALUE!</v>
      </c>
      <c r="V123" s="26" t="e">
        <f t="shared" si="23"/>
        <v>#VALUE!</v>
      </c>
      <c r="W123" s="26" t="e">
        <f t="shared" si="24"/>
        <v>#VALUE!</v>
      </c>
      <c r="X123" s="26" t="e">
        <f t="shared" si="25"/>
        <v>#VALUE!</v>
      </c>
      <c r="Y123" s="26" t="e">
        <f t="shared" si="26"/>
        <v>#VALUE!</v>
      </c>
      <c r="Z123" s="26" t="e">
        <f t="shared" si="27"/>
        <v>#VALUE!</v>
      </c>
      <c r="AA123" s="26" t="e">
        <f t="shared" si="28"/>
        <v>#VALUE!</v>
      </c>
      <c r="AB123" s="26" t="e">
        <f>IF(P123&gt;0,IF(SUM($N$16:N123)&gt;0,'Program 2'!Loan_Amount-SUM($N$16:N123),'Program 2'!Loan_Amount),0)</f>
        <v>#VALUE!</v>
      </c>
      <c r="AC123" s="37" t="e">
        <f>AB123*('Step 2 Program Parameters'!$C$3/12)</f>
        <v>#VALUE!</v>
      </c>
      <c r="AD123" s="26"/>
      <c r="AE123" s="1" t="e">
        <f>'Step 2 Program Parameters'!$C$35*'Program 2'!Z123</f>
        <v>#VALUE!</v>
      </c>
    </row>
    <row r="124" spans="1:31" x14ac:dyDescent="0.2">
      <c r="A124" s="27" t="str">
        <f>IF(Values_Entered,A123+1,"")</f>
        <v/>
      </c>
      <c r="B124" s="28" t="str">
        <f t="shared" si="29"/>
        <v/>
      </c>
      <c r="C124" s="29" t="str">
        <f t="shared" si="37"/>
        <v/>
      </c>
      <c r="D124" s="29" t="str">
        <f t="shared" si="38"/>
        <v/>
      </c>
      <c r="E124" s="29" t="str">
        <f t="shared" si="30"/>
        <v/>
      </c>
      <c r="F124" s="29" t="str">
        <f t="shared" si="20"/>
        <v/>
      </c>
      <c r="G124" s="29" t="str">
        <f>IF(Pay_Num&lt;&gt;"",IF('Program 2'!Pay_Num&lt;=$J$2,0,Total_Pay-Int),"")</f>
        <v/>
      </c>
      <c r="H124" s="29" t="str">
        <f t="shared" si="39"/>
        <v/>
      </c>
      <c r="I124" s="29" t="str">
        <f t="shared" si="21"/>
        <v/>
      </c>
      <c r="J124" s="30" t="e">
        <f>IF('Program 2'!Beg_Bal&gt;0,E124*($G$3/($G$3+$G$5)),0)</f>
        <v>#VALUE!</v>
      </c>
      <c r="K124" s="30" t="e">
        <f>IF('Program 2'!Beg_Bal&gt;0,E124*($G$5/($G$5+$G$3)),0)</f>
        <v>#VALUE!</v>
      </c>
      <c r="L124" s="30" t="e">
        <f>IF(C124&lt;0,C124*0,IF($M$5&lt;1,(($M$5/12)*'Program 2'!C124),$M$5))</f>
        <v>#VALUE!</v>
      </c>
      <c r="M124" s="26"/>
      <c r="N124" s="26"/>
      <c r="O124" s="38">
        <f t="shared" si="31"/>
        <v>0</v>
      </c>
      <c r="P124" s="26" t="e">
        <f t="shared" si="32"/>
        <v>#VALUE!</v>
      </c>
      <c r="Q124" s="26" t="e">
        <f t="shared" si="22"/>
        <v>#VALUE!</v>
      </c>
      <c r="R124" s="31" t="e">
        <f t="shared" si="33"/>
        <v>#VALUE!</v>
      </c>
      <c r="S124" s="31" t="e">
        <f t="shared" si="34"/>
        <v>#VALUE!</v>
      </c>
      <c r="T124" s="31" t="e">
        <f t="shared" si="35"/>
        <v>#VALUE!</v>
      </c>
      <c r="U124" s="31" t="e">
        <f t="shared" si="36"/>
        <v>#VALUE!</v>
      </c>
      <c r="V124" s="26" t="e">
        <f t="shared" si="23"/>
        <v>#VALUE!</v>
      </c>
      <c r="W124" s="26" t="e">
        <f t="shared" si="24"/>
        <v>#VALUE!</v>
      </c>
      <c r="X124" s="26" t="e">
        <f t="shared" si="25"/>
        <v>#VALUE!</v>
      </c>
      <c r="Y124" s="26" t="e">
        <f t="shared" si="26"/>
        <v>#VALUE!</v>
      </c>
      <c r="Z124" s="26" t="e">
        <f t="shared" si="27"/>
        <v>#VALUE!</v>
      </c>
      <c r="AA124" s="26" t="e">
        <f t="shared" si="28"/>
        <v>#VALUE!</v>
      </c>
      <c r="AB124" s="26" t="e">
        <f>IF(P124&gt;0,IF(SUM($N$16:N124)&gt;0,'Program 2'!Loan_Amount-SUM($N$16:N124),'Program 2'!Loan_Amount),0)</f>
        <v>#VALUE!</v>
      </c>
      <c r="AC124" s="37" t="e">
        <f>AB124*('Step 2 Program Parameters'!$C$3/12)</f>
        <v>#VALUE!</v>
      </c>
      <c r="AD124" s="26"/>
      <c r="AE124" s="26"/>
    </row>
    <row r="125" spans="1:31" x14ac:dyDescent="0.2">
      <c r="A125" s="27" t="str">
        <f>IF(Values_Entered,A124+1,"")</f>
        <v/>
      </c>
      <c r="B125" s="28" t="str">
        <f t="shared" si="29"/>
        <v/>
      </c>
      <c r="C125" s="29" t="str">
        <f t="shared" si="37"/>
        <v/>
      </c>
      <c r="D125" s="29" t="str">
        <f t="shared" si="38"/>
        <v/>
      </c>
      <c r="E125" s="29" t="str">
        <f t="shared" si="30"/>
        <v/>
      </c>
      <c r="F125" s="29" t="str">
        <f t="shared" si="20"/>
        <v/>
      </c>
      <c r="G125" s="29" t="str">
        <f>IF(Pay_Num&lt;&gt;"",IF('Program 2'!Pay_Num&lt;=$J$2,0,Total_Pay-Int),"")</f>
        <v/>
      </c>
      <c r="H125" s="29" t="str">
        <f t="shared" si="39"/>
        <v/>
      </c>
      <c r="I125" s="29" t="str">
        <f t="shared" si="21"/>
        <v/>
      </c>
      <c r="J125" s="30" t="e">
        <f>IF('Program 2'!Beg_Bal&gt;0,E125*($G$3/($G$3+$G$5)),0)</f>
        <v>#VALUE!</v>
      </c>
      <c r="K125" s="30" t="e">
        <f>IF('Program 2'!Beg_Bal&gt;0,E125*($G$5/($G$5+$G$3)),0)</f>
        <v>#VALUE!</v>
      </c>
      <c r="L125" s="30" t="e">
        <f>IF(C125&lt;0,C125*0,IF($M$5&lt;1,(($M$5/12)*'Program 2'!C125),$M$5))</f>
        <v>#VALUE!</v>
      </c>
      <c r="M125" s="26"/>
      <c r="N125" s="26"/>
      <c r="O125" s="38">
        <f t="shared" si="31"/>
        <v>0</v>
      </c>
      <c r="P125" s="26" t="e">
        <f t="shared" si="32"/>
        <v>#VALUE!</v>
      </c>
      <c r="Q125" s="26" t="e">
        <f t="shared" si="22"/>
        <v>#VALUE!</v>
      </c>
      <c r="R125" s="31" t="e">
        <f t="shared" si="33"/>
        <v>#VALUE!</v>
      </c>
      <c r="S125" s="31" t="e">
        <f t="shared" si="34"/>
        <v>#VALUE!</v>
      </c>
      <c r="T125" s="31" t="e">
        <f t="shared" si="35"/>
        <v>#VALUE!</v>
      </c>
      <c r="U125" s="31" t="e">
        <f t="shared" si="36"/>
        <v>#VALUE!</v>
      </c>
      <c r="V125" s="26" t="e">
        <f t="shared" si="23"/>
        <v>#VALUE!</v>
      </c>
      <c r="W125" s="26" t="e">
        <f t="shared" si="24"/>
        <v>#VALUE!</v>
      </c>
      <c r="X125" s="26" t="e">
        <f t="shared" si="25"/>
        <v>#VALUE!</v>
      </c>
      <c r="Y125" s="26" t="e">
        <f t="shared" si="26"/>
        <v>#VALUE!</v>
      </c>
      <c r="Z125" s="26" t="e">
        <f t="shared" si="27"/>
        <v>#VALUE!</v>
      </c>
      <c r="AA125" s="26" t="e">
        <f t="shared" si="28"/>
        <v>#VALUE!</v>
      </c>
      <c r="AB125" s="26" t="e">
        <f>IF(P125&gt;0,IF(SUM($N$16:N125)&gt;0,'Program 2'!Loan_Amount-SUM($N$16:N125),'Program 2'!Loan_Amount),0)</f>
        <v>#VALUE!</v>
      </c>
      <c r="AC125" s="37" t="e">
        <f>AB125*('Step 2 Program Parameters'!$C$3/12)</f>
        <v>#VALUE!</v>
      </c>
      <c r="AD125" s="26"/>
      <c r="AE125" s="26"/>
    </row>
    <row r="126" spans="1:31" x14ac:dyDescent="0.2">
      <c r="A126" s="27" t="str">
        <f>IF(Values_Entered,A125+1,"")</f>
        <v/>
      </c>
      <c r="B126" s="28" t="str">
        <f t="shared" si="29"/>
        <v/>
      </c>
      <c r="C126" s="29" t="str">
        <f t="shared" si="37"/>
        <v/>
      </c>
      <c r="D126" s="29" t="str">
        <f t="shared" si="38"/>
        <v/>
      </c>
      <c r="E126" s="29" t="str">
        <f t="shared" si="30"/>
        <v/>
      </c>
      <c r="F126" s="29" t="str">
        <f t="shared" si="20"/>
        <v/>
      </c>
      <c r="G126" s="29" t="str">
        <f>IF(Pay_Num&lt;&gt;"",IF('Program 2'!Pay_Num&lt;=$J$2,0,Total_Pay-Int),"")</f>
        <v/>
      </c>
      <c r="H126" s="29" t="str">
        <f t="shared" si="39"/>
        <v/>
      </c>
      <c r="I126" s="29" t="str">
        <f t="shared" si="21"/>
        <v/>
      </c>
      <c r="J126" s="30" t="e">
        <f>IF('Program 2'!Beg_Bal&gt;0,E126*($G$3/($G$3+$G$5)),0)</f>
        <v>#VALUE!</v>
      </c>
      <c r="K126" s="30" t="e">
        <f>IF('Program 2'!Beg_Bal&gt;0,E126*($G$5/($G$5+$G$3)),0)</f>
        <v>#VALUE!</v>
      </c>
      <c r="L126" s="30" t="e">
        <f>IF(C126&lt;0,C126*0,IF($M$5&lt;1,(($M$5/12)*'Program 2'!C126),$M$5))</f>
        <v>#VALUE!</v>
      </c>
      <c r="M126" s="26"/>
      <c r="N126" s="26"/>
      <c r="O126" s="38">
        <f t="shared" si="31"/>
        <v>0</v>
      </c>
      <c r="P126" s="26" t="e">
        <f t="shared" si="32"/>
        <v>#VALUE!</v>
      </c>
      <c r="Q126" s="26" t="e">
        <f t="shared" si="22"/>
        <v>#VALUE!</v>
      </c>
      <c r="R126" s="31" t="e">
        <f t="shared" si="33"/>
        <v>#VALUE!</v>
      </c>
      <c r="S126" s="31" t="e">
        <f t="shared" si="34"/>
        <v>#VALUE!</v>
      </c>
      <c r="T126" s="31" t="e">
        <f t="shared" si="35"/>
        <v>#VALUE!</v>
      </c>
      <c r="U126" s="31" t="e">
        <f t="shared" si="36"/>
        <v>#VALUE!</v>
      </c>
      <c r="V126" s="26" t="e">
        <f t="shared" si="23"/>
        <v>#VALUE!</v>
      </c>
      <c r="W126" s="26" t="e">
        <f t="shared" si="24"/>
        <v>#VALUE!</v>
      </c>
      <c r="X126" s="26" t="e">
        <f t="shared" si="25"/>
        <v>#VALUE!</v>
      </c>
      <c r="Y126" s="26" t="e">
        <f t="shared" si="26"/>
        <v>#VALUE!</v>
      </c>
      <c r="Z126" s="26" t="e">
        <f t="shared" si="27"/>
        <v>#VALUE!</v>
      </c>
      <c r="AA126" s="26" t="e">
        <f t="shared" si="28"/>
        <v>#VALUE!</v>
      </c>
      <c r="AB126" s="26" t="e">
        <f>IF(P126&gt;0,IF(SUM($N$16:N126)&gt;0,'Program 2'!Loan_Amount-SUM($N$16:N126),'Program 2'!Loan_Amount),0)</f>
        <v>#VALUE!</v>
      </c>
      <c r="AC126" s="37" t="e">
        <f>AB126*('Step 2 Program Parameters'!$C$3/12)</f>
        <v>#VALUE!</v>
      </c>
      <c r="AD126" s="26"/>
      <c r="AE126" s="26"/>
    </row>
    <row r="127" spans="1:31" x14ac:dyDescent="0.2">
      <c r="A127" s="27" t="str">
        <f>IF(Values_Entered,A126+1,"")</f>
        <v/>
      </c>
      <c r="B127" s="28" t="str">
        <f t="shared" si="29"/>
        <v/>
      </c>
      <c r="C127" s="29" t="str">
        <f t="shared" si="37"/>
        <v/>
      </c>
      <c r="D127" s="29" t="str">
        <f t="shared" si="38"/>
        <v/>
      </c>
      <c r="E127" s="29" t="str">
        <f t="shared" si="30"/>
        <v/>
      </c>
      <c r="F127" s="29" t="str">
        <f t="shared" si="20"/>
        <v/>
      </c>
      <c r="G127" s="29" t="str">
        <f>IF(Pay_Num&lt;&gt;"",IF('Program 2'!Pay_Num&lt;=$J$2,0,Total_Pay-Int),"")</f>
        <v/>
      </c>
      <c r="H127" s="29" t="str">
        <f t="shared" si="39"/>
        <v/>
      </c>
      <c r="I127" s="29" t="str">
        <f t="shared" si="21"/>
        <v/>
      </c>
      <c r="J127" s="30" t="e">
        <f>IF('Program 2'!Beg_Bal&gt;0,E127*($G$3/($G$3+$G$5)),0)</f>
        <v>#VALUE!</v>
      </c>
      <c r="K127" s="30" t="e">
        <f>IF('Program 2'!Beg_Bal&gt;0,E127*($G$5/($G$5+$G$3)),0)</f>
        <v>#VALUE!</v>
      </c>
      <c r="L127" s="30" t="e">
        <f>IF(C127&lt;0,C127*0,IF($M$5&lt;1,(($M$5/12)*'Program 2'!C127),$M$5))</f>
        <v>#VALUE!</v>
      </c>
      <c r="M127" s="26"/>
      <c r="N127" s="26"/>
      <c r="O127" s="38">
        <f t="shared" si="31"/>
        <v>0</v>
      </c>
      <c r="P127" s="26" t="e">
        <f t="shared" si="32"/>
        <v>#VALUE!</v>
      </c>
      <c r="Q127" s="26" t="e">
        <f t="shared" si="22"/>
        <v>#VALUE!</v>
      </c>
      <c r="R127" s="31" t="e">
        <f t="shared" si="33"/>
        <v>#VALUE!</v>
      </c>
      <c r="S127" s="31" t="e">
        <f t="shared" si="34"/>
        <v>#VALUE!</v>
      </c>
      <c r="T127" s="31" t="e">
        <f t="shared" si="35"/>
        <v>#VALUE!</v>
      </c>
      <c r="U127" s="31" t="e">
        <f t="shared" si="36"/>
        <v>#VALUE!</v>
      </c>
      <c r="V127" s="26" t="e">
        <f t="shared" si="23"/>
        <v>#VALUE!</v>
      </c>
      <c r="W127" s="26" t="e">
        <f t="shared" si="24"/>
        <v>#VALUE!</v>
      </c>
      <c r="X127" s="26" t="e">
        <f t="shared" si="25"/>
        <v>#VALUE!</v>
      </c>
      <c r="Y127" s="26" t="e">
        <f t="shared" si="26"/>
        <v>#VALUE!</v>
      </c>
      <c r="Z127" s="26" t="e">
        <f t="shared" si="27"/>
        <v>#VALUE!</v>
      </c>
      <c r="AA127" s="26" t="e">
        <f t="shared" si="28"/>
        <v>#VALUE!</v>
      </c>
      <c r="AB127" s="26" t="e">
        <f>IF(P127&gt;0,IF(SUM($N$16:N127)&gt;0,'Program 2'!Loan_Amount-SUM($N$16:N127),'Program 2'!Loan_Amount),0)</f>
        <v>#VALUE!</v>
      </c>
      <c r="AC127" s="37" t="e">
        <f>AB127*('Step 2 Program Parameters'!$C$3/12)</f>
        <v>#VALUE!</v>
      </c>
      <c r="AD127" s="26"/>
      <c r="AE127" s="26"/>
    </row>
    <row r="128" spans="1:31" x14ac:dyDescent="0.2">
      <c r="A128" s="27" t="str">
        <f>IF(Values_Entered,A127+1,"")</f>
        <v/>
      </c>
      <c r="B128" s="28" t="str">
        <f t="shared" si="29"/>
        <v/>
      </c>
      <c r="C128" s="29" t="str">
        <f t="shared" si="37"/>
        <v/>
      </c>
      <c r="D128" s="29" t="str">
        <f t="shared" si="38"/>
        <v/>
      </c>
      <c r="E128" s="29" t="str">
        <f t="shared" si="30"/>
        <v/>
      </c>
      <c r="F128" s="29" t="str">
        <f t="shared" si="20"/>
        <v/>
      </c>
      <c r="G128" s="29" t="str">
        <f>IF(Pay_Num&lt;&gt;"",IF('Program 2'!Pay_Num&lt;=$J$2,0,Total_Pay-Int),"")</f>
        <v/>
      </c>
      <c r="H128" s="29" t="str">
        <f t="shared" si="39"/>
        <v/>
      </c>
      <c r="I128" s="29" t="str">
        <f t="shared" si="21"/>
        <v/>
      </c>
      <c r="J128" s="30" t="e">
        <f>IF('Program 2'!Beg_Bal&gt;0,E128*($G$3/($G$3+$G$5)),0)</f>
        <v>#VALUE!</v>
      </c>
      <c r="K128" s="30" t="e">
        <f>IF('Program 2'!Beg_Bal&gt;0,E128*($G$5/($G$5+$G$3)),0)</f>
        <v>#VALUE!</v>
      </c>
      <c r="L128" s="30" t="e">
        <f>IF(C128&lt;0,C128*0,IF($M$5&lt;1,(($M$5/12)*'Program 2'!C128),$M$5))</f>
        <v>#VALUE!</v>
      </c>
      <c r="M128" s="26"/>
      <c r="N128" s="26"/>
      <c r="O128" s="38">
        <f t="shared" si="31"/>
        <v>0</v>
      </c>
      <c r="P128" s="26" t="e">
        <f t="shared" si="32"/>
        <v>#VALUE!</v>
      </c>
      <c r="Q128" s="26" t="e">
        <f t="shared" si="22"/>
        <v>#VALUE!</v>
      </c>
      <c r="R128" s="31" t="e">
        <f t="shared" si="33"/>
        <v>#VALUE!</v>
      </c>
      <c r="S128" s="31" t="e">
        <f t="shared" si="34"/>
        <v>#VALUE!</v>
      </c>
      <c r="T128" s="31" t="e">
        <f t="shared" si="35"/>
        <v>#VALUE!</v>
      </c>
      <c r="U128" s="31" t="e">
        <f t="shared" si="36"/>
        <v>#VALUE!</v>
      </c>
      <c r="V128" s="26" t="e">
        <f t="shared" si="23"/>
        <v>#VALUE!</v>
      </c>
      <c r="W128" s="26" t="e">
        <f t="shared" si="24"/>
        <v>#VALUE!</v>
      </c>
      <c r="X128" s="26" t="e">
        <f t="shared" si="25"/>
        <v>#VALUE!</v>
      </c>
      <c r="Y128" s="26" t="e">
        <f t="shared" si="26"/>
        <v>#VALUE!</v>
      </c>
      <c r="Z128" s="26" t="e">
        <f t="shared" si="27"/>
        <v>#VALUE!</v>
      </c>
      <c r="AA128" s="26" t="e">
        <f t="shared" si="28"/>
        <v>#VALUE!</v>
      </c>
      <c r="AB128" s="26" t="e">
        <f>IF(P128&gt;0,IF(SUM($N$16:N128)&gt;0,'Program 2'!Loan_Amount-SUM($N$16:N128),'Program 2'!Loan_Amount),0)</f>
        <v>#VALUE!</v>
      </c>
      <c r="AC128" s="37" t="e">
        <f>AB128*('Step 2 Program Parameters'!$C$3/12)</f>
        <v>#VALUE!</v>
      </c>
      <c r="AD128" s="26"/>
      <c r="AE128" s="26"/>
    </row>
    <row r="129" spans="1:31" x14ac:dyDescent="0.2">
      <c r="A129" s="27" t="str">
        <f>IF(Values_Entered,A128+1,"")</f>
        <v/>
      </c>
      <c r="B129" s="28" t="str">
        <f t="shared" si="29"/>
        <v/>
      </c>
      <c r="C129" s="29" t="str">
        <f t="shared" si="37"/>
        <v/>
      </c>
      <c r="D129" s="29" t="str">
        <f t="shared" si="38"/>
        <v/>
      </c>
      <c r="E129" s="29" t="str">
        <f t="shared" si="30"/>
        <v/>
      </c>
      <c r="F129" s="29" t="str">
        <f t="shared" si="20"/>
        <v/>
      </c>
      <c r="G129" s="29" t="str">
        <f>IF(Pay_Num&lt;&gt;"",IF('Program 2'!Pay_Num&lt;=$J$2,0,Total_Pay-Int),"")</f>
        <v/>
      </c>
      <c r="H129" s="29" t="str">
        <f t="shared" si="39"/>
        <v/>
      </c>
      <c r="I129" s="29" t="str">
        <f t="shared" si="21"/>
        <v/>
      </c>
      <c r="J129" s="30" t="e">
        <f>IF('Program 2'!Beg_Bal&gt;0,E129*($G$3/($G$3+$G$5)),0)</f>
        <v>#VALUE!</v>
      </c>
      <c r="K129" s="30" t="e">
        <f>IF('Program 2'!Beg_Bal&gt;0,E129*($G$5/($G$5+$G$3)),0)</f>
        <v>#VALUE!</v>
      </c>
      <c r="L129" s="30" t="e">
        <f>IF(C129&lt;0,C129*0,IF($M$5&lt;1,(($M$5/12)*'Program 2'!C129),$M$5))</f>
        <v>#VALUE!</v>
      </c>
      <c r="M129" s="26"/>
      <c r="N129" s="26"/>
      <c r="O129" s="38">
        <f t="shared" si="31"/>
        <v>0</v>
      </c>
      <c r="P129" s="26" t="e">
        <f t="shared" si="32"/>
        <v>#VALUE!</v>
      </c>
      <c r="Q129" s="26" t="e">
        <f t="shared" si="22"/>
        <v>#VALUE!</v>
      </c>
      <c r="R129" s="31" t="e">
        <f t="shared" si="33"/>
        <v>#VALUE!</v>
      </c>
      <c r="S129" s="31" t="e">
        <f t="shared" si="34"/>
        <v>#VALUE!</v>
      </c>
      <c r="T129" s="31" t="e">
        <f t="shared" si="35"/>
        <v>#VALUE!</v>
      </c>
      <c r="U129" s="31" t="e">
        <f t="shared" si="36"/>
        <v>#VALUE!</v>
      </c>
      <c r="V129" s="26" t="e">
        <f t="shared" si="23"/>
        <v>#VALUE!</v>
      </c>
      <c r="W129" s="26" t="e">
        <f t="shared" si="24"/>
        <v>#VALUE!</v>
      </c>
      <c r="X129" s="26" t="e">
        <f t="shared" si="25"/>
        <v>#VALUE!</v>
      </c>
      <c r="Y129" s="26" t="e">
        <f t="shared" si="26"/>
        <v>#VALUE!</v>
      </c>
      <c r="Z129" s="26" t="e">
        <f t="shared" si="27"/>
        <v>#VALUE!</v>
      </c>
      <c r="AA129" s="26" t="e">
        <f t="shared" si="28"/>
        <v>#VALUE!</v>
      </c>
      <c r="AB129" s="26" t="e">
        <f>IF(P129&gt;0,IF(SUM($N$16:N129)&gt;0,'Program 2'!Loan_Amount-SUM($N$16:N129),'Program 2'!Loan_Amount),0)</f>
        <v>#VALUE!</v>
      </c>
      <c r="AC129" s="37" t="e">
        <f>AB129*('Step 2 Program Parameters'!$C$3/12)</f>
        <v>#VALUE!</v>
      </c>
      <c r="AD129" s="26"/>
    </row>
    <row r="130" spans="1:31" x14ac:dyDescent="0.2">
      <c r="A130" s="27" t="str">
        <f>IF(Values_Entered,A129+1,"")</f>
        <v/>
      </c>
      <c r="B130" s="28" t="str">
        <f t="shared" si="29"/>
        <v/>
      </c>
      <c r="C130" s="29" t="str">
        <f>IF(Pay_Num&lt;&gt;"",I129,"")</f>
        <v/>
      </c>
      <c r="D130" s="29" t="str">
        <f t="shared" si="38"/>
        <v/>
      </c>
      <c r="E130" s="29" t="str">
        <f t="shared" si="30"/>
        <v/>
      </c>
      <c r="F130" s="29" t="str">
        <f t="shared" si="20"/>
        <v/>
      </c>
      <c r="G130" s="29" t="str">
        <f>IF(Pay_Num&lt;&gt;"",IF('Program 2'!Pay_Num&lt;=$J$2,0,Total_Pay-Int),"")</f>
        <v/>
      </c>
      <c r="H130" s="29" t="str">
        <f t="shared" si="39"/>
        <v/>
      </c>
      <c r="I130" s="29" t="str">
        <f t="shared" si="21"/>
        <v/>
      </c>
      <c r="J130" s="30" t="e">
        <f>IF('Program 2'!Beg_Bal&gt;0,E130*($G$3/($G$3+$G$5)),0)</f>
        <v>#VALUE!</v>
      </c>
      <c r="K130" s="30" t="e">
        <f>IF('Program 2'!Beg_Bal&gt;0,E130*($G$5/($G$5+$G$3)),0)</f>
        <v>#VALUE!</v>
      </c>
      <c r="L130" s="30" t="e">
        <f>IF(C130&lt;0,C130*0,IF($M$5&lt;1,(($M$5/12)*'Program 2'!C130),$M$5))</f>
        <v>#VALUE!</v>
      </c>
      <c r="M130" s="26"/>
      <c r="N130" s="26"/>
      <c r="O130" s="38">
        <f t="shared" si="31"/>
        <v>0</v>
      </c>
      <c r="P130" s="26" t="e">
        <f t="shared" si="32"/>
        <v>#VALUE!</v>
      </c>
      <c r="Q130" s="26" t="e">
        <f t="shared" si="22"/>
        <v>#VALUE!</v>
      </c>
      <c r="R130" s="31" t="e">
        <f t="shared" si="33"/>
        <v>#VALUE!</v>
      </c>
      <c r="S130" s="31" t="e">
        <f t="shared" si="34"/>
        <v>#VALUE!</v>
      </c>
      <c r="T130" s="31" t="e">
        <f t="shared" si="35"/>
        <v>#VALUE!</v>
      </c>
      <c r="U130" s="31" t="e">
        <f t="shared" si="36"/>
        <v>#VALUE!</v>
      </c>
      <c r="V130" s="26" t="e">
        <f t="shared" si="23"/>
        <v>#VALUE!</v>
      </c>
      <c r="W130" s="26" t="e">
        <f t="shared" si="24"/>
        <v>#VALUE!</v>
      </c>
      <c r="X130" s="26" t="e">
        <f t="shared" si="25"/>
        <v>#VALUE!</v>
      </c>
      <c r="Y130" s="26" t="e">
        <f t="shared" si="26"/>
        <v>#VALUE!</v>
      </c>
      <c r="Z130" s="26" t="e">
        <f t="shared" si="27"/>
        <v>#VALUE!</v>
      </c>
      <c r="AA130" s="26" t="e">
        <f t="shared" si="28"/>
        <v>#VALUE!</v>
      </c>
      <c r="AB130" s="26" t="e">
        <f>IF(P130&gt;0,IF(SUM($N$16:N130)&gt;0,'Program 2'!Loan_Amount-SUM($N$16:N130),'Program 2'!Loan_Amount),0)</f>
        <v>#VALUE!</v>
      </c>
      <c r="AC130" s="37" t="e">
        <f>AB130*('Step 2 Program Parameters'!$C$3/12)</f>
        <v>#VALUE!</v>
      </c>
      <c r="AD130" s="26"/>
    </row>
    <row r="131" spans="1:31" x14ac:dyDescent="0.2">
      <c r="A131" s="27" t="str">
        <f>IF(Values_Entered,A130+1,"")</f>
        <v/>
      </c>
      <c r="B131" s="28" t="str">
        <f t="shared" si="29"/>
        <v/>
      </c>
      <c r="C131" s="29" t="str">
        <f t="shared" si="37"/>
        <v/>
      </c>
      <c r="D131" s="29" t="str">
        <f t="shared" si="38"/>
        <v/>
      </c>
      <c r="E131" s="29" t="str">
        <f t="shared" si="30"/>
        <v/>
      </c>
      <c r="F131" s="29" t="str">
        <f t="shared" si="20"/>
        <v/>
      </c>
      <c r="G131" s="29" t="str">
        <f>IF(Pay_Num&lt;&gt;"",IF('Program 2'!Pay_Num&lt;=$J$2,0,Total_Pay-Int),"")</f>
        <v/>
      </c>
      <c r="H131" s="29" t="str">
        <f t="shared" si="39"/>
        <v/>
      </c>
      <c r="I131" s="29" t="str">
        <f t="shared" si="21"/>
        <v/>
      </c>
      <c r="J131" s="30" t="e">
        <f>IF('Program 2'!Beg_Bal&gt;0,E131*($G$3/($G$3+$G$5)),0)</f>
        <v>#VALUE!</v>
      </c>
      <c r="K131" s="30" t="e">
        <f>IF('Program 2'!Beg_Bal&gt;0,E131*($G$5/($G$5+$G$3)),0)</f>
        <v>#VALUE!</v>
      </c>
      <c r="L131" s="30" t="e">
        <f>IF(C131&lt;0,C131*0,IF($M$5&lt;1,(($M$5/12)*'Program 2'!C131),$M$5))</f>
        <v>#VALUE!</v>
      </c>
      <c r="M131" s="26"/>
      <c r="N131" s="26"/>
      <c r="O131" s="38">
        <f t="shared" si="31"/>
        <v>0</v>
      </c>
      <c r="P131" s="26" t="e">
        <f t="shared" si="32"/>
        <v>#VALUE!</v>
      </c>
      <c r="Q131" s="26" t="e">
        <f t="shared" si="22"/>
        <v>#VALUE!</v>
      </c>
      <c r="R131" s="31" t="e">
        <f t="shared" si="33"/>
        <v>#VALUE!</v>
      </c>
      <c r="S131" s="31" t="e">
        <f t="shared" si="34"/>
        <v>#VALUE!</v>
      </c>
      <c r="T131" s="31" t="e">
        <f t="shared" si="35"/>
        <v>#VALUE!</v>
      </c>
      <c r="U131" s="31" t="e">
        <f t="shared" si="36"/>
        <v>#VALUE!</v>
      </c>
      <c r="V131" s="26" t="e">
        <f t="shared" si="23"/>
        <v>#VALUE!</v>
      </c>
      <c r="W131" s="26" t="e">
        <f t="shared" si="24"/>
        <v>#VALUE!</v>
      </c>
      <c r="X131" s="26" t="e">
        <f t="shared" si="25"/>
        <v>#VALUE!</v>
      </c>
      <c r="Y131" s="26" t="e">
        <f t="shared" si="26"/>
        <v>#VALUE!</v>
      </c>
      <c r="Z131" s="26" t="e">
        <f t="shared" si="27"/>
        <v>#VALUE!</v>
      </c>
      <c r="AA131" s="26" t="e">
        <f t="shared" si="28"/>
        <v>#VALUE!</v>
      </c>
      <c r="AB131" s="26" t="e">
        <f>IF(P131&gt;0,IF(SUM($N$16:N131)&gt;0,'Program 2'!Loan_Amount-SUM($N$16:N131),'Program 2'!Loan_Amount),0)</f>
        <v>#VALUE!</v>
      </c>
      <c r="AC131" s="37" t="e">
        <f>AB131*('Step 2 Program Parameters'!$C$3/12)</f>
        <v>#VALUE!</v>
      </c>
      <c r="AD131" s="26"/>
    </row>
    <row r="132" spans="1:31" x14ac:dyDescent="0.2">
      <c r="A132" s="27" t="str">
        <f>IF(Values_Entered,A131+1,"")</f>
        <v/>
      </c>
      <c r="B132" s="28" t="str">
        <f t="shared" si="29"/>
        <v/>
      </c>
      <c r="C132" s="29" t="str">
        <f t="shared" si="37"/>
        <v/>
      </c>
      <c r="D132" s="29" t="str">
        <f t="shared" si="38"/>
        <v/>
      </c>
      <c r="E132" s="29" t="str">
        <f t="shared" si="30"/>
        <v/>
      </c>
      <c r="F132" s="29" t="str">
        <f t="shared" si="20"/>
        <v/>
      </c>
      <c r="G132" s="29" t="str">
        <f>IF(Pay_Num&lt;&gt;"",IF('Program 2'!Pay_Num&lt;=$J$2,0,Total_Pay-Int),"")</f>
        <v/>
      </c>
      <c r="H132" s="29" t="str">
        <f t="shared" si="39"/>
        <v/>
      </c>
      <c r="I132" s="29" t="str">
        <f t="shared" si="21"/>
        <v/>
      </c>
      <c r="J132" s="30" t="e">
        <f>IF('Program 2'!Beg_Bal&gt;0,E132*($G$3/($G$3+$G$5)),0)</f>
        <v>#VALUE!</v>
      </c>
      <c r="K132" s="30" t="e">
        <f>IF('Program 2'!Beg_Bal&gt;0,E132*($G$5/($G$5+$G$3)),0)</f>
        <v>#VALUE!</v>
      </c>
      <c r="L132" s="30" t="e">
        <f>IF(C132&lt;0,C132*0,IF($M$5&lt;1,(($M$5/12)*'Program 2'!C132),$M$5))</f>
        <v>#VALUE!</v>
      </c>
      <c r="M132" s="26"/>
      <c r="N132" s="26"/>
      <c r="O132" s="38">
        <f t="shared" si="31"/>
        <v>0</v>
      </c>
      <c r="P132" s="26" t="e">
        <f t="shared" si="32"/>
        <v>#VALUE!</v>
      </c>
      <c r="Q132" s="26" t="e">
        <f t="shared" si="22"/>
        <v>#VALUE!</v>
      </c>
      <c r="R132" s="31" t="e">
        <f t="shared" si="33"/>
        <v>#VALUE!</v>
      </c>
      <c r="S132" s="31" t="e">
        <f t="shared" si="34"/>
        <v>#VALUE!</v>
      </c>
      <c r="T132" s="31" t="e">
        <f t="shared" si="35"/>
        <v>#VALUE!</v>
      </c>
      <c r="U132" s="31" t="e">
        <f t="shared" si="36"/>
        <v>#VALUE!</v>
      </c>
      <c r="V132" s="26" t="e">
        <f t="shared" si="23"/>
        <v>#VALUE!</v>
      </c>
      <c r="W132" s="26" t="e">
        <f t="shared" si="24"/>
        <v>#VALUE!</v>
      </c>
      <c r="X132" s="26" t="e">
        <f t="shared" si="25"/>
        <v>#VALUE!</v>
      </c>
      <c r="Y132" s="26" t="e">
        <f t="shared" si="26"/>
        <v>#VALUE!</v>
      </c>
      <c r="Z132" s="26" t="e">
        <f t="shared" si="27"/>
        <v>#VALUE!</v>
      </c>
      <c r="AA132" s="26" t="e">
        <f t="shared" si="28"/>
        <v>#VALUE!</v>
      </c>
      <c r="AB132" s="26" t="e">
        <f>IF(P132&gt;0,IF(SUM($N$16:N132)&gt;0,'Program 2'!Loan_Amount-SUM($N$16:N132),'Program 2'!Loan_Amount),0)</f>
        <v>#VALUE!</v>
      </c>
      <c r="AC132" s="37" t="e">
        <f>AB132*('Step 2 Program Parameters'!$C$3/12)</f>
        <v>#VALUE!</v>
      </c>
      <c r="AD132" s="26"/>
    </row>
    <row r="133" spans="1:31" x14ac:dyDescent="0.2">
      <c r="A133" s="27" t="str">
        <f>IF(Values_Entered,A132+1,"")</f>
        <v/>
      </c>
      <c r="B133" s="28" t="str">
        <f t="shared" si="29"/>
        <v/>
      </c>
      <c r="C133" s="29" t="str">
        <f t="shared" si="37"/>
        <v/>
      </c>
      <c r="D133" s="29" t="str">
        <f t="shared" si="38"/>
        <v/>
      </c>
      <c r="E133" s="29" t="str">
        <f t="shared" si="30"/>
        <v/>
      </c>
      <c r="F133" s="29" t="str">
        <f t="shared" si="20"/>
        <v/>
      </c>
      <c r="G133" s="29" t="str">
        <f>IF(Pay_Num&lt;&gt;"",IF('Program 2'!Pay_Num&lt;=$J$2,0,Total_Pay-Int),"")</f>
        <v/>
      </c>
      <c r="H133" s="29" t="str">
        <f t="shared" si="39"/>
        <v/>
      </c>
      <c r="I133" s="29" t="str">
        <f t="shared" si="21"/>
        <v/>
      </c>
      <c r="J133" s="30" t="e">
        <f>IF('Program 2'!Beg_Bal&gt;0,E133*($G$3/($G$3+$G$5)),0)</f>
        <v>#VALUE!</v>
      </c>
      <c r="K133" s="30" t="e">
        <f>IF('Program 2'!Beg_Bal&gt;0,E133*($G$5/($G$5+$G$3)),0)</f>
        <v>#VALUE!</v>
      </c>
      <c r="L133" s="30" t="e">
        <f>IF(C133&lt;0,C133*0,IF($M$5&lt;1,(($M$5/12)*'Program 2'!C133),$M$5))</f>
        <v>#VALUE!</v>
      </c>
      <c r="M133" s="26"/>
      <c r="N133" s="26"/>
      <c r="O133" s="38">
        <f t="shared" si="31"/>
        <v>0</v>
      </c>
      <c r="P133" s="26" t="e">
        <f t="shared" si="32"/>
        <v>#VALUE!</v>
      </c>
      <c r="Q133" s="26" t="e">
        <f t="shared" si="22"/>
        <v>#VALUE!</v>
      </c>
      <c r="R133" s="31" t="e">
        <f t="shared" si="33"/>
        <v>#VALUE!</v>
      </c>
      <c r="S133" s="31" t="e">
        <f t="shared" si="34"/>
        <v>#VALUE!</v>
      </c>
      <c r="T133" s="31" t="e">
        <f t="shared" si="35"/>
        <v>#VALUE!</v>
      </c>
      <c r="U133" s="31" t="e">
        <f t="shared" si="36"/>
        <v>#VALUE!</v>
      </c>
      <c r="V133" s="26" t="e">
        <f t="shared" si="23"/>
        <v>#VALUE!</v>
      </c>
      <c r="W133" s="26" t="e">
        <f t="shared" si="24"/>
        <v>#VALUE!</v>
      </c>
      <c r="X133" s="26" t="e">
        <f t="shared" si="25"/>
        <v>#VALUE!</v>
      </c>
      <c r="Y133" s="26" t="e">
        <f t="shared" si="26"/>
        <v>#VALUE!</v>
      </c>
      <c r="Z133" s="26" t="e">
        <f t="shared" si="27"/>
        <v>#VALUE!</v>
      </c>
      <c r="AA133" s="26" t="e">
        <f t="shared" si="28"/>
        <v>#VALUE!</v>
      </c>
      <c r="AB133" s="26" t="e">
        <f>IF(P133&gt;0,IF(SUM($N$16:N133)&gt;0,'Program 2'!Loan_Amount-SUM($N$16:N133),'Program 2'!Loan_Amount),0)</f>
        <v>#VALUE!</v>
      </c>
      <c r="AC133" s="37" t="e">
        <f>AB133*('Step 2 Program Parameters'!$C$3/12)</f>
        <v>#VALUE!</v>
      </c>
      <c r="AD133" s="26"/>
    </row>
    <row r="134" spans="1:31" x14ac:dyDescent="0.2">
      <c r="A134" s="27" t="str">
        <f>IF(Values_Entered,A133+1,"")</f>
        <v/>
      </c>
      <c r="B134" s="28" t="str">
        <f t="shared" si="29"/>
        <v/>
      </c>
      <c r="C134" s="29" t="str">
        <f t="shared" si="37"/>
        <v/>
      </c>
      <c r="D134" s="29" t="str">
        <f t="shared" si="38"/>
        <v/>
      </c>
      <c r="E134" s="29" t="str">
        <f t="shared" si="30"/>
        <v/>
      </c>
      <c r="F134" s="29" t="str">
        <f t="shared" si="20"/>
        <v/>
      </c>
      <c r="G134" s="29" t="str">
        <f>IF(Pay_Num&lt;&gt;"",IF('Program 2'!Pay_Num&lt;=$J$2,0,Total_Pay-Int),"")</f>
        <v/>
      </c>
      <c r="H134" s="29" t="str">
        <f t="shared" si="39"/>
        <v/>
      </c>
      <c r="I134" s="29" t="str">
        <f t="shared" si="21"/>
        <v/>
      </c>
      <c r="J134" s="30" t="e">
        <f>IF('Program 2'!Beg_Bal&gt;0,E134*($G$3/($G$3+$G$5)),0)</f>
        <v>#VALUE!</v>
      </c>
      <c r="K134" s="30" t="e">
        <f>IF('Program 2'!Beg_Bal&gt;0,E134*($G$5/($G$5+$G$3)),0)</f>
        <v>#VALUE!</v>
      </c>
      <c r="L134" s="30" t="e">
        <f>IF(C134&lt;0,C134*0,IF($M$5&lt;1,(($M$5/12)*'Program 2'!C134),$M$5))</f>
        <v>#VALUE!</v>
      </c>
      <c r="M134" s="26"/>
      <c r="N134" s="26"/>
      <c r="O134" s="38">
        <f t="shared" si="31"/>
        <v>0</v>
      </c>
      <c r="P134" s="26" t="e">
        <f t="shared" si="32"/>
        <v>#VALUE!</v>
      </c>
      <c r="Q134" s="26" t="e">
        <f t="shared" si="22"/>
        <v>#VALUE!</v>
      </c>
      <c r="R134" s="31" t="e">
        <f t="shared" si="33"/>
        <v>#VALUE!</v>
      </c>
      <c r="S134" s="31" t="e">
        <f t="shared" si="34"/>
        <v>#VALUE!</v>
      </c>
      <c r="T134" s="31" t="e">
        <f t="shared" si="35"/>
        <v>#VALUE!</v>
      </c>
      <c r="U134" s="31" t="e">
        <f t="shared" si="36"/>
        <v>#VALUE!</v>
      </c>
      <c r="V134" s="26" t="e">
        <f t="shared" si="23"/>
        <v>#VALUE!</v>
      </c>
      <c r="W134" s="26" t="e">
        <f t="shared" si="24"/>
        <v>#VALUE!</v>
      </c>
      <c r="X134" s="26" t="e">
        <f t="shared" si="25"/>
        <v>#VALUE!</v>
      </c>
      <c r="Y134" s="26" t="e">
        <f t="shared" si="26"/>
        <v>#VALUE!</v>
      </c>
      <c r="Z134" s="26" t="e">
        <f t="shared" si="27"/>
        <v>#VALUE!</v>
      </c>
      <c r="AA134" s="26" t="e">
        <f t="shared" si="28"/>
        <v>#VALUE!</v>
      </c>
      <c r="AB134" s="26" t="e">
        <f>IF(P134&gt;0,IF(SUM($N$16:N134)&gt;0,'Program 2'!Loan_Amount-SUM($N$16:N134),'Program 2'!Loan_Amount),0)</f>
        <v>#VALUE!</v>
      </c>
      <c r="AC134" s="37" t="e">
        <f>AB134*('Step 2 Program Parameters'!$C$3/12)</f>
        <v>#VALUE!</v>
      </c>
      <c r="AD134" s="26"/>
    </row>
    <row r="135" spans="1:31" x14ac:dyDescent="0.2">
      <c r="A135" s="27" t="str">
        <f>IF(Values_Entered,A134+1,"")</f>
        <v/>
      </c>
      <c r="B135" s="28" t="str">
        <f t="shared" si="29"/>
        <v/>
      </c>
      <c r="C135" s="29" t="str">
        <f t="shared" si="37"/>
        <v/>
      </c>
      <c r="D135" s="29" t="str">
        <f t="shared" si="38"/>
        <v/>
      </c>
      <c r="E135" s="29" t="str">
        <f t="shared" si="30"/>
        <v/>
      </c>
      <c r="F135" s="29" t="str">
        <f t="shared" si="20"/>
        <v/>
      </c>
      <c r="G135" s="29" t="str">
        <f>IF(Pay_Num&lt;&gt;"",IF('Program 2'!Pay_Num&lt;=$J$2,0,Total_Pay-Int),"")</f>
        <v/>
      </c>
      <c r="H135" s="29" t="str">
        <f t="shared" si="39"/>
        <v/>
      </c>
      <c r="I135" s="29" t="str">
        <f t="shared" si="21"/>
        <v/>
      </c>
      <c r="J135" s="30" t="e">
        <f>IF('Program 2'!Beg_Bal&gt;0,E135*($G$3/($G$3+$G$5)),0)</f>
        <v>#VALUE!</v>
      </c>
      <c r="K135" s="30" t="e">
        <f>IF('Program 2'!Beg_Bal&gt;0,E135*($G$5/($G$5+$G$3)),0)</f>
        <v>#VALUE!</v>
      </c>
      <c r="L135" s="30" t="e">
        <f>IF(C135&lt;0,C135*0,IF($M$5&lt;1,(($M$5/12)*'Program 2'!C135),$M$5))</f>
        <v>#VALUE!</v>
      </c>
      <c r="M135" s="26"/>
      <c r="N135" s="26"/>
      <c r="O135" s="38">
        <f t="shared" si="31"/>
        <v>0</v>
      </c>
      <c r="P135" s="26" t="e">
        <f t="shared" si="32"/>
        <v>#VALUE!</v>
      </c>
      <c r="Q135" s="26" t="e">
        <f t="shared" si="22"/>
        <v>#VALUE!</v>
      </c>
      <c r="R135" s="31" t="e">
        <f t="shared" si="33"/>
        <v>#VALUE!</v>
      </c>
      <c r="S135" s="31" t="e">
        <f t="shared" si="34"/>
        <v>#VALUE!</v>
      </c>
      <c r="T135" s="31" t="e">
        <f t="shared" si="35"/>
        <v>#VALUE!</v>
      </c>
      <c r="U135" s="31" t="e">
        <f t="shared" si="36"/>
        <v>#VALUE!</v>
      </c>
      <c r="V135" s="26" t="e">
        <f t="shared" si="23"/>
        <v>#VALUE!</v>
      </c>
      <c r="W135" s="26" t="e">
        <f t="shared" si="24"/>
        <v>#VALUE!</v>
      </c>
      <c r="X135" s="26" t="e">
        <f t="shared" si="25"/>
        <v>#VALUE!</v>
      </c>
      <c r="Y135" s="26" t="e">
        <f t="shared" si="26"/>
        <v>#VALUE!</v>
      </c>
      <c r="Z135" s="26" t="e">
        <f t="shared" si="27"/>
        <v>#VALUE!</v>
      </c>
      <c r="AA135" s="26" t="e">
        <f t="shared" si="28"/>
        <v>#VALUE!</v>
      </c>
      <c r="AB135" s="26" t="e">
        <f>IF(P135&gt;0,IF(SUM($N$16:N135)&gt;0,'Program 2'!Loan_Amount-SUM($N$16:N135),'Program 2'!Loan_Amount),0)</f>
        <v>#VALUE!</v>
      </c>
      <c r="AC135" s="37" t="e">
        <f>AB135*('Step 2 Program Parameters'!$C$3/12)</f>
        <v>#VALUE!</v>
      </c>
      <c r="AD135" s="26"/>
      <c r="AE135" s="1" t="e">
        <f>'Step 2 Program Parameters'!$C$35*'Program 2'!Z135</f>
        <v>#VALUE!</v>
      </c>
    </row>
    <row r="136" spans="1:31" x14ac:dyDescent="0.2">
      <c r="A136" s="27" t="str">
        <f>IF(Values_Entered,A135+1,"")</f>
        <v/>
      </c>
      <c r="B136" s="28" t="str">
        <f t="shared" si="29"/>
        <v/>
      </c>
      <c r="C136" s="29" t="str">
        <f t="shared" si="37"/>
        <v/>
      </c>
      <c r="D136" s="29" t="str">
        <f t="shared" si="38"/>
        <v/>
      </c>
      <c r="E136" s="29" t="str">
        <f t="shared" si="30"/>
        <v/>
      </c>
      <c r="F136" s="29" t="str">
        <f t="shared" si="20"/>
        <v/>
      </c>
      <c r="G136" s="29" t="str">
        <f>IF(Pay_Num&lt;&gt;"",IF('Program 2'!Pay_Num&lt;=$J$2,0,Total_Pay-Int),"")</f>
        <v/>
      </c>
      <c r="H136" s="29" t="str">
        <f t="shared" si="39"/>
        <v/>
      </c>
      <c r="I136" s="29" t="str">
        <f t="shared" si="21"/>
        <v/>
      </c>
      <c r="J136" s="30" t="e">
        <f>IF('Program 2'!Beg_Bal&gt;0,E136*($G$3/($G$3+$G$5)),0)</f>
        <v>#VALUE!</v>
      </c>
      <c r="K136" s="30" t="e">
        <f>IF('Program 2'!Beg_Bal&gt;0,E136*($G$5/($G$5+$G$3)),0)</f>
        <v>#VALUE!</v>
      </c>
      <c r="L136" s="30" t="e">
        <f>IF(C136&lt;0,C136*0,IF($M$5&lt;1,(($M$5/12)*'Program 2'!C136),$M$5))</f>
        <v>#VALUE!</v>
      </c>
      <c r="M136" s="26"/>
      <c r="N136" s="26"/>
      <c r="O136" s="38">
        <f t="shared" si="31"/>
        <v>0</v>
      </c>
      <c r="P136" s="26" t="e">
        <f t="shared" si="32"/>
        <v>#VALUE!</v>
      </c>
      <c r="Q136" s="26" t="e">
        <f t="shared" si="22"/>
        <v>#VALUE!</v>
      </c>
      <c r="R136" s="31" t="e">
        <f t="shared" si="33"/>
        <v>#VALUE!</v>
      </c>
      <c r="S136" s="31" t="e">
        <f t="shared" si="34"/>
        <v>#VALUE!</v>
      </c>
      <c r="T136" s="31" t="e">
        <f t="shared" si="35"/>
        <v>#VALUE!</v>
      </c>
      <c r="U136" s="31" t="e">
        <f t="shared" si="36"/>
        <v>#VALUE!</v>
      </c>
      <c r="V136" s="26" t="e">
        <f t="shared" si="23"/>
        <v>#VALUE!</v>
      </c>
      <c r="W136" s="26" t="e">
        <f t="shared" si="24"/>
        <v>#VALUE!</v>
      </c>
      <c r="X136" s="26" t="e">
        <f t="shared" si="25"/>
        <v>#VALUE!</v>
      </c>
      <c r="Y136" s="26" t="e">
        <f t="shared" si="26"/>
        <v>#VALUE!</v>
      </c>
      <c r="Z136" s="26" t="e">
        <f t="shared" si="27"/>
        <v>#VALUE!</v>
      </c>
      <c r="AA136" s="26" t="e">
        <f t="shared" si="28"/>
        <v>#VALUE!</v>
      </c>
      <c r="AB136" s="26" t="e">
        <f>IF(P136&gt;0,IF(SUM($N$16:N136)&gt;0,'Program 2'!Loan_Amount-SUM($N$16:N136),'Program 2'!Loan_Amount),0)</f>
        <v>#VALUE!</v>
      </c>
      <c r="AC136" s="37" t="e">
        <f>AB136*('Step 2 Program Parameters'!$C$3/12)</f>
        <v>#VALUE!</v>
      </c>
      <c r="AD136" s="26"/>
      <c r="AE136" s="26"/>
    </row>
    <row r="137" spans="1:31" x14ac:dyDescent="0.2">
      <c r="A137" s="27" t="str">
        <f>IF(Values_Entered,A136+1,"")</f>
        <v/>
      </c>
      <c r="B137" s="28" t="str">
        <f t="shared" si="29"/>
        <v/>
      </c>
      <c r="C137" s="29" t="str">
        <f t="shared" si="37"/>
        <v/>
      </c>
      <c r="D137" s="29" t="str">
        <f t="shared" si="38"/>
        <v/>
      </c>
      <c r="E137" s="29" t="str">
        <f t="shared" si="30"/>
        <v/>
      </c>
      <c r="F137" s="29" t="str">
        <f t="shared" si="20"/>
        <v/>
      </c>
      <c r="G137" s="29" t="str">
        <f>IF(Pay_Num&lt;&gt;"",IF('Program 2'!Pay_Num&lt;=$J$2,0,Total_Pay-Int),"")</f>
        <v/>
      </c>
      <c r="H137" s="29" t="str">
        <f t="shared" si="39"/>
        <v/>
      </c>
      <c r="I137" s="29" t="str">
        <f t="shared" si="21"/>
        <v/>
      </c>
      <c r="J137" s="30" t="e">
        <f>IF('Program 2'!Beg_Bal&gt;0,E137*($G$3/($G$3+$G$5)),0)</f>
        <v>#VALUE!</v>
      </c>
      <c r="K137" s="30" t="e">
        <f>IF('Program 2'!Beg_Bal&gt;0,E137*($G$5/($G$5+$G$3)),0)</f>
        <v>#VALUE!</v>
      </c>
      <c r="L137" s="30" t="e">
        <f>IF(C137&lt;0,C137*0,IF($M$5&lt;1,(($M$5/12)*'Program 2'!C137),$M$5))</f>
        <v>#VALUE!</v>
      </c>
      <c r="M137" s="26"/>
      <c r="N137" s="26"/>
      <c r="O137" s="38">
        <f t="shared" si="31"/>
        <v>0</v>
      </c>
      <c r="P137" s="26" t="e">
        <f t="shared" si="32"/>
        <v>#VALUE!</v>
      </c>
      <c r="Q137" s="26" t="e">
        <f t="shared" si="22"/>
        <v>#VALUE!</v>
      </c>
      <c r="R137" s="31" t="e">
        <f t="shared" si="33"/>
        <v>#VALUE!</v>
      </c>
      <c r="S137" s="31" t="e">
        <f t="shared" si="34"/>
        <v>#VALUE!</v>
      </c>
      <c r="T137" s="31" t="e">
        <f t="shared" si="35"/>
        <v>#VALUE!</v>
      </c>
      <c r="U137" s="31" t="e">
        <f t="shared" si="36"/>
        <v>#VALUE!</v>
      </c>
      <c r="V137" s="26" t="e">
        <f t="shared" si="23"/>
        <v>#VALUE!</v>
      </c>
      <c r="W137" s="26" t="e">
        <f t="shared" si="24"/>
        <v>#VALUE!</v>
      </c>
      <c r="X137" s="26" t="e">
        <f t="shared" si="25"/>
        <v>#VALUE!</v>
      </c>
      <c r="Y137" s="26" t="e">
        <f t="shared" si="26"/>
        <v>#VALUE!</v>
      </c>
      <c r="Z137" s="26" t="e">
        <f t="shared" si="27"/>
        <v>#VALUE!</v>
      </c>
      <c r="AA137" s="26" t="e">
        <f t="shared" si="28"/>
        <v>#VALUE!</v>
      </c>
      <c r="AB137" s="26" t="e">
        <f>IF(P137&gt;0,IF(SUM($N$16:N137)&gt;0,'Program 2'!Loan_Amount-SUM($N$16:N137),'Program 2'!Loan_Amount),0)</f>
        <v>#VALUE!</v>
      </c>
      <c r="AC137" s="37" t="e">
        <f>AB137*('Step 2 Program Parameters'!$C$3/12)</f>
        <v>#VALUE!</v>
      </c>
      <c r="AD137" s="26"/>
      <c r="AE137" s="26"/>
    </row>
    <row r="138" spans="1:31" x14ac:dyDescent="0.2">
      <c r="A138" s="27" t="str">
        <f>IF(Values_Entered,A137+1,"")</f>
        <v/>
      </c>
      <c r="B138" s="28" t="str">
        <f t="shared" si="29"/>
        <v/>
      </c>
      <c r="C138" s="29" t="str">
        <f t="shared" si="37"/>
        <v/>
      </c>
      <c r="D138" s="29" t="str">
        <f t="shared" si="38"/>
        <v/>
      </c>
      <c r="E138" s="29" t="str">
        <f t="shared" si="30"/>
        <v/>
      </c>
      <c r="F138" s="29" t="str">
        <f t="shared" si="20"/>
        <v/>
      </c>
      <c r="G138" s="29" t="str">
        <f>IF(Pay_Num&lt;&gt;"",IF('Program 2'!Pay_Num&lt;=$J$2,0,Total_Pay-Int),"")</f>
        <v/>
      </c>
      <c r="H138" s="29" t="str">
        <f t="shared" si="39"/>
        <v/>
      </c>
      <c r="I138" s="29" t="str">
        <f t="shared" si="21"/>
        <v/>
      </c>
      <c r="J138" s="30" t="e">
        <f>IF('Program 2'!Beg_Bal&gt;0,E138*($G$3/($G$3+$G$5)),0)</f>
        <v>#VALUE!</v>
      </c>
      <c r="K138" s="30" t="e">
        <f>IF('Program 2'!Beg_Bal&gt;0,E138*($G$5/($G$5+$G$3)),0)</f>
        <v>#VALUE!</v>
      </c>
      <c r="L138" s="30" t="e">
        <f>IF(C138&lt;0,C138*0,IF($M$5&lt;1,(($M$5/12)*'Program 2'!C138),$M$5))</f>
        <v>#VALUE!</v>
      </c>
      <c r="M138" s="26"/>
      <c r="N138" s="26"/>
      <c r="O138" s="38">
        <f t="shared" si="31"/>
        <v>0</v>
      </c>
      <c r="P138" s="26" t="e">
        <f t="shared" si="32"/>
        <v>#VALUE!</v>
      </c>
      <c r="Q138" s="26" t="e">
        <f t="shared" si="22"/>
        <v>#VALUE!</v>
      </c>
      <c r="R138" s="31" t="e">
        <f t="shared" si="33"/>
        <v>#VALUE!</v>
      </c>
      <c r="S138" s="31" t="e">
        <f t="shared" si="34"/>
        <v>#VALUE!</v>
      </c>
      <c r="T138" s="31" t="e">
        <f t="shared" si="35"/>
        <v>#VALUE!</v>
      </c>
      <c r="U138" s="31" t="e">
        <f t="shared" si="36"/>
        <v>#VALUE!</v>
      </c>
      <c r="V138" s="26" t="e">
        <f t="shared" si="23"/>
        <v>#VALUE!</v>
      </c>
      <c r="W138" s="26" t="e">
        <f t="shared" si="24"/>
        <v>#VALUE!</v>
      </c>
      <c r="X138" s="26" t="e">
        <f t="shared" si="25"/>
        <v>#VALUE!</v>
      </c>
      <c r="Y138" s="26" t="e">
        <f t="shared" si="26"/>
        <v>#VALUE!</v>
      </c>
      <c r="Z138" s="26" t="e">
        <f t="shared" si="27"/>
        <v>#VALUE!</v>
      </c>
      <c r="AA138" s="26" t="e">
        <f t="shared" si="28"/>
        <v>#VALUE!</v>
      </c>
      <c r="AB138" s="26" t="e">
        <f>IF(P138&gt;0,IF(SUM($N$16:N138)&gt;0,'Program 2'!Loan_Amount-SUM($N$16:N138),'Program 2'!Loan_Amount),0)</f>
        <v>#VALUE!</v>
      </c>
      <c r="AC138" s="37" t="e">
        <f>AB138*('Step 2 Program Parameters'!$C$3/12)</f>
        <v>#VALUE!</v>
      </c>
      <c r="AD138" s="26"/>
      <c r="AE138" s="26"/>
    </row>
    <row r="139" spans="1:31" x14ac:dyDescent="0.2">
      <c r="A139" s="27" t="str">
        <f>IF(Values_Entered,A138+1,"")</f>
        <v/>
      </c>
      <c r="B139" s="28" t="str">
        <f t="shared" si="29"/>
        <v/>
      </c>
      <c r="C139" s="29" t="str">
        <f t="shared" si="37"/>
        <v/>
      </c>
      <c r="D139" s="29" t="str">
        <f t="shared" si="38"/>
        <v/>
      </c>
      <c r="E139" s="29" t="str">
        <f t="shared" si="30"/>
        <v/>
      </c>
      <c r="F139" s="29" t="str">
        <f t="shared" si="20"/>
        <v/>
      </c>
      <c r="G139" s="29" t="str">
        <f>IF(Pay_Num&lt;&gt;"",IF('Program 2'!Pay_Num&lt;=$J$2,0,Total_Pay-Int),"")</f>
        <v/>
      </c>
      <c r="H139" s="29" t="str">
        <f t="shared" si="39"/>
        <v/>
      </c>
      <c r="I139" s="29" t="str">
        <f t="shared" si="21"/>
        <v/>
      </c>
      <c r="J139" s="30" t="e">
        <f>IF('Program 2'!Beg_Bal&gt;0,E139*($G$3/($G$3+$G$5)),0)</f>
        <v>#VALUE!</v>
      </c>
      <c r="K139" s="30" t="e">
        <f>IF('Program 2'!Beg_Bal&gt;0,E139*($G$5/($G$5+$G$3)),0)</f>
        <v>#VALUE!</v>
      </c>
      <c r="L139" s="30" t="e">
        <f>IF(C139&lt;0,C139*0,IF($M$5&lt;1,(($M$5/12)*'Program 2'!C139),$M$5))</f>
        <v>#VALUE!</v>
      </c>
      <c r="M139" s="26"/>
      <c r="N139" s="26"/>
      <c r="O139" s="38">
        <f t="shared" si="31"/>
        <v>0</v>
      </c>
      <c r="P139" s="26" t="e">
        <f t="shared" si="32"/>
        <v>#VALUE!</v>
      </c>
      <c r="Q139" s="26" t="e">
        <f t="shared" si="22"/>
        <v>#VALUE!</v>
      </c>
      <c r="R139" s="31" t="e">
        <f t="shared" si="33"/>
        <v>#VALUE!</v>
      </c>
      <c r="S139" s="31" t="e">
        <f t="shared" si="34"/>
        <v>#VALUE!</v>
      </c>
      <c r="T139" s="31" t="e">
        <f t="shared" si="35"/>
        <v>#VALUE!</v>
      </c>
      <c r="U139" s="31" t="e">
        <f t="shared" si="36"/>
        <v>#VALUE!</v>
      </c>
      <c r="V139" s="26" t="e">
        <f t="shared" si="23"/>
        <v>#VALUE!</v>
      </c>
      <c r="W139" s="26" t="e">
        <f t="shared" si="24"/>
        <v>#VALUE!</v>
      </c>
      <c r="X139" s="26" t="e">
        <f t="shared" si="25"/>
        <v>#VALUE!</v>
      </c>
      <c r="Y139" s="26" t="e">
        <f t="shared" si="26"/>
        <v>#VALUE!</v>
      </c>
      <c r="Z139" s="26" t="e">
        <f t="shared" si="27"/>
        <v>#VALUE!</v>
      </c>
      <c r="AA139" s="26" t="e">
        <f t="shared" si="28"/>
        <v>#VALUE!</v>
      </c>
      <c r="AB139" s="26" t="e">
        <f>IF(P139&gt;0,IF(SUM($N$16:N139)&gt;0,'Program 2'!Loan_Amount-SUM($N$16:N139),'Program 2'!Loan_Amount),0)</f>
        <v>#VALUE!</v>
      </c>
      <c r="AC139" s="37" t="e">
        <f>AB139*('Step 2 Program Parameters'!$C$3/12)</f>
        <v>#VALUE!</v>
      </c>
      <c r="AD139" s="26"/>
      <c r="AE139" s="26"/>
    </row>
    <row r="140" spans="1:31" x14ac:dyDescent="0.2">
      <c r="A140" s="27" t="str">
        <f>IF(Values_Entered,A139+1,"")</f>
        <v/>
      </c>
      <c r="B140" s="28" t="str">
        <f t="shared" si="29"/>
        <v/>
      </c>
      <c r="C140" s="29" t="str">
        <f t="shared" si="37"/>
        <v/>
      </c>
      <c r="D140" s="29" t="str">
        <f t="shared" si="38"/>
        <v/>
      </c>
      <c r="E140" s="29" t="str">
        <f t="shared" si="30"/>
        <v/>
      </c>
      <c r="F140" s="29" t="str">
        <f t="shared" si="20"/>
        <v/>
      </c>
      <c r="G140" s="29" t="str">
        <f>IF(Pay_Num&lt;&gt;"",IF('Program 2'!Pay_Num&lt;=$J$2,0,Total_Pay-Int),"")</f>
        <v/>
      </c>
      <c r="H140" s="29" t="str">
        <f t="shared" si="39"/>
        <v/>
      </c>
      <c r="I140" s="29" t="str">
        <f t="shared" si="21"/>
        <v/>
      </c>
      <c r="J140" s="30" t="e">
        <f>IF('Program 2'!Beg_Bal&gt;0,E140*($G$3/($G$3+$G$5)),0)</f>
        <v>#VALUE!</v>
      </c>
      <c r="K140" s="30" t="e">
        <f>IF('Program 2'!Beg_Bal&gt;0,E140*($G$5/($G$5+$G$3)),0)</f>
        <v>#VALUE!</v>
      </c>
      <c r="L140" s="30" t="e">
        <f>IF(C140&lt;0,C140*0,IF($M$5&lt;1,(($M$5/12)*'Program 2'!C140),$M$5))</f>
        <v>#VALUE!</v>
      </c>
      <c r="M140" s="26"/>
      <c r="N140" s="26"/>
      <c r="O140" s="38">
        <f t="shared" si="31"/>
        <v>0</v>
      </c>
      <c r="P140" s="26" t="e">
        <f t="shared" si="32"/>
        <v>#VALUE!</v>
      </c>
      <c r="Q140" s="26" t="e">
        <f t="shared" si="22"/>
        <v>#VALUE!</v>
      </c>
      <c r="R140" s="31" t="e">
        <f t="shared" si="33"/>
        <v>#VALUE!</v>
      </c>
      <c r="S140" s="31" t="e">
        <f t="shared" si="34"/>
        <v>#VALUE!</v>
      </c>
      <c r="T140" s="31" t="e">
        <f t="shared" si="35"/>
        <v>#VALUE!</v>
      </c>
      <c r="U140" s="31" t="e">
        <f t="shared" si="36"/>
        <v>#VALUE!</v>
      </c>
      <c r="V140" s="26" t="e">
        <f t="shared" si="23"/>
        <v>#VALUE!</v>
      </c>
      <c r="W140" s="26" t="e">
        <f t="shared" si="24"/>
        <v>#VALUE!</v>
      </c>
      <c r="X140" s="26" t="e">
        <f t="shared" si="25"/>
        <v>#VALUE!</v>
      </c>
      <c r="Y140" s="26" t="e">
        <f t="shared" si="26"/>
        <v>#VALUE!</v>
      </c>
      <c r="Z140" s="26" t="e">
        <f t="shared" si="27"/>
        <v>#VALUE!</v>
      </c>
      <c r="AA140" s="26" t="e">
        <f t="shared" si="28"/>
        <v>#VALUE!</v>
      </c>
      <c r="AB140" s="26" t="e">
        <f>IF(P140&gt;0,IF(SUM($N$16:N140)&gt;0,'Program 2'!Loan_Amount-SUM($N$16:N140),'Program 2'!Loan_Amount),0)</f>
        <v>#VALUE!</v>
      </c>
      <c r="AC140" s="37" t="e">
        <f>AB140*('Step 2 Program Parameters'!$C$3/12)</f>
        <v>#VALUE!</v>
      </c>
      <c r="AD140" s="26"/>
      <c r="AE140" s="26"/>
    </row>
    <row r="141" spans="1:31" x14ac:dyDescent="0.2">
      <c r="A141" s="27" t="str">
        <f>IF(Values_Entered,A140+1,"")</f>
        <v/>
      </c>
      <c r="B141" s="28" t="str">
        <f t="shared" si="29"/>
        <v/>
      </c>
      <c r="C141" s="29" t="str">
        <f t="shared" si="37"/>
        <v/>
      </c>
      <c r="D141" s="29" t="str">
        <f t="shared" si="38"/>
        <v/>
      </c>
      <c r="E141" s="29" t="str">
        <f t="shared" si="30"/>
        <v/>
      </c>
      <c r="F141" s="29" t="str">
        <f t="shared" si="20"/>
        <v/>
      </c>
      <c r="G141" s="29" t="str">
        <f>IF(Pay_Num&lt;&gt;"",IF('Program 2'!Pay_Num&lt;=$J$2,0,Total_Pay-Int),"")</f>
        <v/>
      </c>
      <c r="H141" s="29" t="str">
        <f t="shared" si="39"/>
        <v/>
      </c>
      <c r="I141" s="29" t="str">
        <f t="shared" si="21"/>
        <v/>
      </c>
      <c r="J141" s="30" t="e">
        <f>IF('Program 2'!Beg_Bal&gt;0,E141*($G$3/($G$3+$G$5)),0)</f>
        <v>#VALUE!</v>
      </c>
      <c r="K141" s="30" t="e">
        <f>IF('Program 2'!Beg_Bal&gt;0,E141*($G$5/($G$5+$G$3)),0)</f>
        <v>#VALUE!</v>
      </c>
      <c r="L141" s="30" t="e">
        <f>IF(C141&lt;0,C141*0,IF($M$5&lt;1,(($M$5/12)*'Program 2'!C141),$M$5))</f>
        <v>#VALUE!</v>
      </c>
      <c r="M141" s="26"/>
      <c r="N141" s="26"/>
      <c r="O141" s="38">
        <f t="shared" si="31"/>
        <v>0</v>
      </c>
      <c r="P141" s="26" t="e">
        <f t="shared" si="32"/>
        <v>#VALUE!</v>
      </c>
      <c r="Q141" s="26" t="e">
        <f t="shared" si="22"/>
        <v>#VALUE!</v>
      </c>
      <c r="R141" s="31" t="e">
        <f t="shared" si="33"/>
        <v>#VALUE!</v>
      </c>
      <c r="S141" s="31" t="e">
        <f t="shared" si="34"/>
        <v>#VALUE!</v>
      </c>
      <c r="T141" s="31" t="e">
        <f t="shared" si="35"/>
        <v>#VALUE!</v>
      </c>
      <c r="U141" s="31" t="e">
        <f t="shared" si="36"/>
        <v>#VALUE!</v>
      </c>
      <c r="V141" s="26" t="e">
        <f t="shared" si="23"/>
        <v>#VALUE!</v>
      </c>
      <c r="W141" s="26" t="e">
        <f t="shared" si="24"/>
        <v>#VALUE!</v>
      </c>
      <c r="X141" s="26" t="e">
        <f t="shared" si="25"/>
        <v>#VALUE!</v>
      </c>
      <c r="Y141" s="26" t="e">
        <f t="shared" si="26"/>
        <v>#VALUE!</v>
      </c>
      <c r="Z141" s="26" t="e">
        <f t="shared" si="27"/>
        <v>#VALUE!</v>
      </c>
      <c r="AA141" s="26" t="e">
        <f t="shared" si="28"/>
        <v>#VALUE!</v>
      </c>
      <c r="AB141" s="26" t="e">
        <f>IF(P141&gt;0,IF(SUM($N$16:N141)&gt;0,'Program 2'!Loan_Amount-SUM($N$16:N141),'Program 2'!Loan_Amount),0)</f>
        <v>#VALUE!</v>
      </c>
      <c r="AC141" s="37" t="e">
        <f>AB141*('Step 2 Program Parameters'!$C$3/12)</f>
        <v>#VALUE!</v>
      </c>
      <c r="AD141" s="26"/>
    </row>
    <row r="142" spans="1:31" x14ac:dyDescent="0.2">
      <c r="A142" s="27" t="str">
        <f>IF(Values_Entered,A141+1,"")</f>
        <v/>
      </c>
      <c r="B142" s="28" t="str">
        <f t="shared" si="29"/>
        <v/>
      </c>
      <c r="C142" s="29" t="str">
        <f t="shared" si="37"/>
        <v/>
      </c>
      <c r="D142" s="29" t="str">
        <f t="shared" si="38"/>
        <v/>
      </c>
      <c r="E142" s="29" t="str">
        <f t="shared" si="30"/>
        <v/>
      </c>
      <c r="F142" s="29" t="str">
        <f t="shared" si="20"/>
        <v/>
      </c>
      <c r="G142" s="29" t="str">
        <f>IF(Pay_Num&lt;&gt;"",IF('Program 2'!Pay_Num&lt;=$J$2,0,Total_Pay-Int),"")</f>
        <v/>
      </c>
      <c r="H142" s="29" t="str">
        <f t="shared" si="39"/>
        <v/>
      </c>
      <c r="I142" s="29" t="str">
        <f t="shared" si="21"/>
        <v/>
      </c>
      <c r="J142" s="30" t="e">
        <f>IF('Program 2'!Beg_Bal&gt;0,E142*($G$3/($G$3+$G$5)),0)</f>
        <v>#VALUE!</v>
      </c>
      <c r="K142" s="30" t="e">
        <f>IF('Program 2'!Beg_Bal&gt;0,E142*($G$5/($G$5+$G$3)),0)</f>
        <v>#VALUE!</v>
      </c>
      <c r="L142" s="30" t="e">
        <f>IF(C142&lt;0,C142*0,IF($M$5&lt;1,(($M$5/12)*'Program 2'!C142),$M$5))</f>
        <v>#VALUE!</v>
      </c>
      <c r="M142" s="26"/>
      <c r="N142" s="26"/>
      <c r="O142" s="38">
        <f t="shared" si="31"/>
        <v>0</v>
      </c>
      <c r="P142" s="26" t="e">
        <f t="shared" si="32"/>
        <v>#VALUE!</v>
      </c>
      <c r="Q142" s="26" t="e">
        <f t="shared" si="22"/>
        <v>#VALUE!</v>
      </c>
      <c r="R142" s="31" t="e">
        <f t="shared" si="33"/>
        <v>#VALUE!</v>
      </c>
      <c r="S142" s="31" t="e">
        <f t="shared" si="34"/>
        <v>#VALUE!</v>
      </c>
      <c r="T142" s="31" t="e">
        <f t="shared" si="35"/>
        <v>#VALUE!</v>
      </c>
      <c r="U142" s="31" t="e">
        <f t="shared" si="36"/>
        <v>#VALUE!</v>
      </c>
      <c r="V142" s="26" t="e">
        <f t="shared" si="23"/>
        <v>#VALUE!</v>
      </c>
      <c r="W142" s="26" t="e">
        <f t="shared" si="24"/>
        <v>#VALUE!</v>
      </c>
      <c r="X142" s="26" t="e">
        <f t="shared" si="25"/>
        <v>#VALUE!</v>
      </c>
      <c r="Y142" s="26" t="e">
        <f t="shared" si="26"/>
        <v>#VALUE!</v>
      </c>
      <c r="Z142" s="26" t="e">
        <f t="shared" si="27"/>
        <v>#VALUE!</v>
      </c>
      <c r="AA142" s="26" t="e">
        <f t="shared" si="28"/>
        <v>#VALUE!</v>
      </c>
      <c r="AB142" s="26" t="e">
        <f>IF(P142&gt;0,IF(SUM($N$16:N142)&gt;0,'Program 2'!Loan_Amount-SUM($N$16:N142),'Program 2'!Loan_Amount),0)</f>
        <v>#VALUE!</v>
      </c>
      <c r="AC142" s="37" t="e">
        <f>AB142*('Step 2 Program Parameters'!$C$3/12)</f>
        <v>#VALUE!</v>
      </c>
      <c r="AD142" s="26"/>
    </row>
    <row r="143" spans="1:31" x14ac:dyDescent="0.2">
      <c r="A143" s="27" t="str">
        <f>IF(Values_Entered,A142+1,"")</f>
        <v/>
      </c>
      <c r="B143" s="28" t="str">
        <f t="shared" si="29"/>
        <v/>
      </c>
      <c r="C143" s="29" t="str">
        <f t="shared" si="37"/>
        <v/>
      </c>
      <c r="D143" s="29" t="str">
        <f t="shared" si="38"/>
        <v/>
      </c>
      <c r="E143" s="29" t="str">
        <f t="shared" si="30"/>
        <v/>
      </c>
      <c r="F143" s="29" t="str">
        <f t="shared" si="20"/>
        <v/>
      </c>
      <c r="G143" s="29" t="str">
        <f>IF(Pay_Num&lt;&gt;"",IF('Program 2'!Pay_Num&lt;=$J$2,0,Total_Pay-Int),"")</f>
        <v/>
      </c>
      <c r="H143" s="29" t="str">
        <f t="shared" si="39"/>
        <v/>
      </c>
      <c r="I143" s="29" t="str">
        <f t="shared" si="21"/>
        <v/>
      </c>
      <c r="J143" s="30" t="e">
        <f>IF('Program 2'!Beg_Bal&gt;0,E143*($G$3/($G$3+$G$5)),0)</f>
        <v>#VALUE!</v>
      </c>
      <c r="K143" s="30" t="e">
        <f>IF('Program 2'!Beg_Bal&gt;0,E143*($G$5/($G$5+$G$3)),0)</f>
        <v>#VALUE!</v>
      </c>
      <c r="L143" s="30" t="e">
        <f>IF(C143&lt;0,C143*0,IF($M$5&lt;1,(($M$5/12)*'Program 2'!C143),$M$5))</f>
        <v>#VALUE!</v>
      </c>
      <c r="M143" s="26"/>
      <c r="N143" s="26"/>
      <c r="O143" s="38">
        <f t="shared" si="31"/>
        <v>0</v>
      </c>
      <c r="P143" s="26" t="e">
        <f t="shared" si="32"/>
        <v>#VALUE!</v>
      </c>
      <c r="Q143" s="26" t="e">
        <f t="shared" si="22"/>
        <v>#VALUE!</v>
      </c>
      <c r="R143" s="31" t="e">
        <f t="shared" si="33"/>
        <v>#VALUE!</v>
      </c>
      <c r="S143" s="31" t="e">
        <f t="shared" si="34"/>
        <v>#VALUE!</v>
      </c>
      <c r="T143" s="31" t="e">
        <f t="shared" si="35"/>
        <v>#VALUE!</v>
      </c>
      <c r="U143" s="31" t="e">
        <f t="shared" si="36"/>
        <v>#VALUE!</v>
      </c>
      <c r="V143" s="26" t="e">
        <f t="shared" si="23"/>
        <v>#VALUE!</v>
      </c>
      <c r="W143" s="26" t="e">
        <f t="shared" si="24"/>
        <v>#VALUE!</v>
      </c>
      <c r="X143" s="26" t="e">
        <f t="shared" si="25"/>
        <v>#VALUE!</v>
      </c>
      <c r="Y143" s="26" t="e">
        <f t="shared" si="26"/>
        <v>#VALUE!</v>
      </c>
      <c r="Z143" s="26" t="e">
        <f t="shared" si="27"/>
        <v>#VALUE!</v>
      </c>
      <c r="AA143" s="26" t="e">
        <f t="shared" si="28"/>
        <v>#VALUE!</v>
      </c>
      <c r="AB143" s="26" t="e">
        <f>IF(P143&gt;0,IF(SUM($N$16:N143)&gt;0,'Program 2'!Loan_Amount-SUM($N$16:N143),'Program 2'!Loan_Amount),0)</f>
        <v>#VALUE!</v>
      </c>
      <c r="AC143" s="37" t="e">
        <f>AB143*('Step 2 Program Parameters'!$C$3/12)</f>
        <v>#VALUE!</v>
      </c>
      <c r="AD143" s="26"/>
    </row>
    <row r="144" spans="1:31" x14ac:dyDescent="0.2">
      <c r="A144" s="27" t="str">
        <f>IF(Values_Entered,A143+1,"")</f>
        <v/>
      </c>
      <c r="B144" s="28" t="str">
        <f t="shared" si="29"/>
        <v/>
      </c>
      <c r="C144" s="29" t="str">
        <f t="shared" si="37"/>
        <v/>
      </c>
      <c r="D144" s="29" t="str">
        <f t="shared" si="38"/>
        <v/>
      </c>
      <c r="E144" s="29" t="str">
        <f t="shared" si="30"/>
        <v/>
      </c>
      <c r="F144" s="29" t="str">
        <f t="shared" ref="F144:F207" si="40">IF(Pay_Num&lt;&gt;"",IF(Sched_Pay&gt;Beg_Bal,Beg_Bal+Int,Sched_Pay+Extra_Pay),"")</f>
        <v/>
      </c>
      <c r="G144" s="29" t="str">
        <f>IF(Pay_Num&lt;&gt;"",IF('Program 2'!Pay_Num&lt;=$J$2,0,Total_Pay-Int),"")</f>
        <v/>
      </c>
      <c r="H144" s="29" t="str">
        <f t="shared" si="39"/>
        <v/>
      </c>
      <c r="I144" s="29" t="str">
        <f t="shared" ref="I144:I207" si="41">IF(Pay_Num&lt;&gt;"",IF(Sched_Pay&lt;Beg_Bal,Beg_Bal-Princ,0),"")</f>
        <v/>
      </c>
      <c r="J144" s="30" t="e">
        <f>IF('Program 2'!Beg_Bal&gt;0,E144*($G$3/($G$3+$G$5)),0)</f>
        <v>#VALUE!</v>
      </c>
      <c r="K144" s="30" t="e">
        <f>IF('Program 2'!Beg_Bal&gt;0,E144*($G$5/($G$5+$G$3)),0)</f>
        <v>#VALUE!</v>
      </c>
      <c r="L144" s="30" t="e">
        <f>IF(C144&lt;0,C144*0,IF($M$5&lt;1,(($M$5/12)*'Program 2'!C144),$M$5))</f>
        <v>#VALUE!</v>
      </c>
      <c r="M144" s="26"/>
      <c r="N144" s="26"/>
      <c r="O144" s="38">
        <f t="shared" si="31"/>
        <v>0</v>
      </c>
      <c r="P144" s="26" t="e">
        <f t="shared" si="32"/>
        <v>#VALUE!</v>
      </c>
      <c r="Q144" s="26" t="e">
        <f t="shared" ref="Q144:Q207" si="42">C144*O144</f>
        <v>#VALUE!</v>
      </c>
      <c r="R144" s="31" t="e">
        <f t="shared" si="33"/>
        <v>#VALUE!</v>
      </c>
      <c r="S144" s="31" t="e">
        <f t="shared" si="34"/>
        <v>#VALUE!</v>
      </c>
      <c r="T144" s="31" t="e">
        <f t="shared" si="35"/>
        <v>#VALUE!</v>
      </c>
      <c r="U144" s="31" t="e">
        <f t="shared" si="36"/>
        <v>#VALUE!</v>
      </c>
      <c r="V144" s="26" t="e">
        <f t="shared" ref="V144:V207" si="43">G144*(1-O144)</f>
        <v>#VALUE!</v>
      </c>
      <c r="W144" s="26" t="e">
        <f t="shared" ref="W144:W207" si="44">G144*O144</f>
        <v>#VALUE!</v>
      </c>
      <c r="X144" s="26" t="e">
        <f t="shared" ref="X144:X207" si="45">H144*(1-O144)</f>
        <v>#VALUE!</v>
      </c>
      <c r="Y144" s="26" t="e">
        <f t="shared" ref="Y144:Y207" si="46">H144*O144</f>
        <v>#VALUE!</v>
      </c>
      <c r="Z144" s="26" t="e">
        <f t="shared" ref="Z144:Z207" si="47">I144*(1-O144)</f>
        <v>#VALUE!</v>
      </c>
      <c r="AA144" s="26" t="e">
        <f t="shared" ref="AA144:AA207" si="48">I144*O144</f>
        <v>#VALUE!</v>
      </c>
      <c r="AB144" s="26" t="e">
        <f>IF(P144&gt;0,IF(SUM($N$16:N144)&gt;0,'Program 2'!Loan_Amount-SUM($N$16:N144),'Program 2'!Loan_Amount),0)</f>
        <v>#VALUE!</v>
      </c>
      <c r="AC144" s="37" t="e">
        <f>AB144*('Step 2 Program Parameters'!$C$3/12)</f>
        <v>#VALUE!</v>
      </c>
      <c r="AD144" s="26"/>
    </row>
    <row r="145" spans="1:31" x14ac:dyDescent="0.2">
      <c r="A145" s="27" t="str">
        <f>IF(Values_Entered,A144+1,"")</f>
        <v/>
      </c>
      <c r="B145" s="28" t="str">
        <f t="shared" ref="B145:B208" si="49">IF(Pay_Num&lt;&gt;"",DATE(YEAR(B144),MONTH(B144)+1,DAY(B144)),"")</f>
        <v/>
      </c>
      <c r="C145" s="29" t="str">
        <f t="shared" si="37"/>
        <v/>
      </c>
      <c r="D145" s="29" t="str">
        <f t="shared" si="38"/>
        <v/>
      </c>
      <c r="E145" s="29" t="str">
        <f t="shared" ref="E145:E208" si="50">IF(Pay_Num&lt;&gt;"",Scheduled_Extra_Payments,"")</f>
        <v/>
      </c>
      <c r="F145" s="29" t="str">
        <f t="shared" si="40"/>
        <v/>
      </c>
      <c r="G145" s="29" t="str">
        <f>IF(Pay_Num&lt;&gt;"",IF('Program 2'!Pay_Num&lt;=$J$2,0,Total_Pay-Int),"")</f>
        <v/>
      </c>
      <c r="H145" s="29" t="str">
        <f t="shared" si="39"/>
        <v/>
      </c>
      <c r="I145" s="29" t="str">
        <f t="shared" si="41"/>
        <v/>
      </c>
      <c r="J145" s="30" t="e">
        <f>IF('Program 2'!Beg_Bal&gt;0,E145*($G$3/($G$3+$G$5)),0)</f>
        <v>#VALUE!</v>
      </c>
      <c r="K145" s="30" t="e">
        <f>IF('Program 2'!Beg_Bal&gt;0,E145*($G$5/($G$5+$G$3)),0)</f>
        <v>#VALUE!</v>
      </c>
      <c r="L145" s="30" t="e">
        <f>IF(C145&lt;0,C145*0,IF($M$5&lt;1,(($M$5/12)*'Program 2'!C145),$M$5))</f>
        <v>#VALUE!</v>
      </c>
      <c r="M145" s="26"/>
      <c r="N145" s="26"/>
      <c r="O145" s="38">
        <f t="shared" ref="O145:O208" si="51">$M$10</f>
        <v>0</v>
      </c>
      <c r="P145" s="26" t="e">
        <f t="shared" ref="P145:P208" si="52">C145*(1-O145)</f>
        <v>#VALUE!</v>
      </c>
      <c r="Q145" s="26" t="e">
        <f t="shared" si="42"/>
        <v>#VALUE!</v>
      </c>
      <c r="R145" s="31" t="e">
        <f t="shared" ref="R145:R208" si="53">J145*(1-O145)</f>
        <v>#VALUE!</v>
      </c>
      <c r="S145" s="31" t="e">
        <f t="shared" ref="S145:S208" si="54">J145*O145</f>
        <v>#VALUE!</v>
      </c>
      <c r="T145" s="31" t="e">
        <f t="shared" ref="T145:T208" si="55">K145*(1-O145)</f>
        <v>#VALUE!</v>
      </c>
      <c r="U145" s="31" t="e">
        <f t="shared" ref="U145:U208" si="56">K145*O145</f>
        <v>#VALUE!</v>
      </c>
      <c r="V145" s="26" t="e">
        <f t="shared" si="43"/>
        <v>#VALUE!</v>
      </c>
      <c r="W145" s="26" t="e">
        <f t="shared" si="44"/>
        <v>#VALUE!</v>
      </c>
      <c r="X145" s="26" t="e">
        <f t="shared" si="45"/>
        <v>#VALUE!</v>
      </c>
      <c r="Y145" s="26" t="e">
        <f t="shared" si="46"/>
        <v>#VALUE!</v>
      </c>
      <c r="Z145" s="26" t="e">
        <f t="shared" si="47"/>
        <v>#VALUE!</v>
      </c>
      <c r="AA145" s="26" t="e">
        <f t="shared" si="48"/>
        <v>#VALUE!</v>
      </c>
      <c r="AB145" s="26" t="e">
        <f>IF(P145&gt;0,IF(SUM($N$16:N145)&gt;0,'Program 2'!Loan_Amount-SUM($N$16:N145),'Program 2'!Loan_Amount),0)</f>
        <v>#VALUE!</v>
      </c>
      <c r="AC145" s="37" t="e">
        <f>AB145*('Step 2 Program Parameters'!$C$3/12)</f>
        <v>#VALUE!</v>
      </c>
      <c r="AD145" s="26"/>
    </row>
    <row r="146" spans="1:31" x14ac:dyDescent="0.2">
      <c r="A146" s="27" t="str">
        <f>IF(Values_Entered,A145+1,"")</f>
        <v/>
      </c>
      <c r="B146" s="28" t="str">
        <f t="shared" si="49"/>
        <v/>
      </c>
      <c r="C146" s="29" t="str">
        <f t="shared" ref="C146:C209" si="57">IF(Pay_Num&lt;&gt;"",I145,"")</f>
        <v/>
      </c>
      <c r="D146" s="29" t="str">
        <f t="shared" ref="D146:D209" si="58">IF(Pay_Num&lt;&gt;"",Scheduled_Monthly_Payment,"")</f>
        <v/>
      </c>
      <c r="E146" s="29" t="str">
        <f t="shared" si="50"/>
        <v/>
      </c>
      <c r="F146" s="29" t="str">
        <f t="shared" si="40"/>
        <v/>
      </c>
      <c r="G146" s="29" t="str">
        <f>IF(Pay_Num&lt;&gt;"",IF('Program 2'!Pay_Num&lt;=$J$2,0,Total_Pay-Int),"")</f>
        <v/>
      </c>
      <c r="H146" s="29" t="str">
        <f t="shared" ref="H146:H209" si="59">IF(Pay_Num&lt;&gt;"",Beg_Bal*Interest_Rate/12,"")</f>
        <v/>
      </c>
      <c r="I146" s="29" t="str">
        <f t="shared" si="41"/>
        <v/>
      </c>
      <c r="J146" s="30" t="e">
        <f>IF('Program 2'!Beg_Bal&gt;0,E146*($G$3/($G$3+$G$5)),0)</f>
        <v>#VALUE!</v>
      </c>
      <c r="K146" s="30" t="e">
        <f>IF('Program 2'!Beg_Bal&gt;0,E146*($G$5/($G$5+$G$3)),0)</f>
        <v>#VALUE!</v>
      </c>
      <c r="L146" s="30" t="e">
        <f>IF(C146&lt;0,C146*0,IF($M$5&lt;1,(($M$5/12)*'Program 2'!C146),$M$5))</f>
        <v>#VALUE!</v>
      </c>
      <c r="M146" s="26"/>
      <c r="N146" s="26"/>
      <c r="O146" s="38">
        <f t="shared" si="51"/>
        <v>0</v>
      </c>
      <c r="P146" s="26" t="e">
        <f t="shared" si="52"/>
        <v>#VALUE!</v>
      </c>
      <c r="Q146" s="26" t="e">
        <f t="shared" si="42"/>
        <v>#VALUE!</v>
      </c>
      <c r="R146" s="31" t="e">
        <f t="shared" si="53"/>
        <v>#VALUE!</v>
      </c>
      <c r="S146" s="31" t="e">
        <f t="shared" si="54"/>
        <v>#VALUE!</v>
      </c>
      <c r="T146" s="31" t="e">
        <f t="shared" si="55"/>
        <v>#VALUE!</v>
      </c>
      <c r="U146" s="31" t="e">
        <f t="shared" si="56"/>
        <v>#VALUE!</v>
      </c>
      <c r="V146" s="26" t="e">
        <f t="shared" si="43"/>
        <v>#VALUE!</v>
      </c>
      <c r="W146" s="26" t="e">
        <f t="shared" si="44"/>
        <v>#VALUE!</v>
      </c>
      <c r="X146" s="26" t="e">
        <f t="shared" si="45"/>
        <v>#VALUE!</v>
      </c>
      <c r="Y146" s="26" t="e">
        <f t="shared" si="46"/>
        <v>#VALUE!</v>
      </c>
      <c r="Z146" s="26" t="e">
        <f t="shared" si="47"/>
        <v>#VALUE!</v>
      </c>
      <c r="AA146" s="26" t="e">
        <f t="shared" si="48"/>
        <v>#VALUE!</v>
      </c>
      <c r="AB146" s="26" t="e">
        <f>IF(P146&gt;0,IF(SUM($N$16:N146)&gt;0,'Program 2'!Loan_Amount-SUM($N$16:N146),'Program 2'!Loan_Amount),0)</f>
        <v>#VALUE!</v>
      </c>
      <c r="AC146" s="37" t="e">
        <f>AB146*('Step 2 Program Parameters'!$C$3/12)</f>
        <v>#VALUE!</v>
      </c>
      <c r="AD146" s="26"/>
    </row>
    <row r="147" spans="1:31" x14ac:dyDescent="0.2">
      <c r="A147" s="27" t="str">
        <f>IF(Values_Entered,A146+1,"")</f>
        <v/>
      </c>
      <c r="B147" s="28" t="str">
        <f t="shared" si="49"/>
        <v/>
      </c>
      <c r="C147" s="29" t="str">
        <f t="shared" si="57"/>
        <v/>
      </c>
      <c r="D147" s="29" t="str">
        <f t="shared" si="58"/>
        <v/>
      </c>
      <c r="E147" s="29" t="str">
        <f t="shared" si="50"/>
        <v/>
      </c>
      <c r="F147" s="29" t="str">
        <f t="shared" si="40"/>
        <v/>
      </c>
      <c r="G147" s="29" t="str">
        <f>IF(Pay_Num&lt;&gt;"",IF('Program 2'!Pay_Num&lt;=$J$2,0,Total_Pay-Int),"")</f>
        <v/>
      </c>
      <c r="H147" s="29" t="str">
        <f t="shared" si="59"/>
        <v/>
      </c>
      <c r="I147" s="29" t="str">
        <f t="shared" si="41"/>
        <v/>
      </c>
      <c r="J147" s="30" t="e">
        <f>IF('Program 2'!Beg_Bal&gt;0,E147*($G$3/($G$3+$G$5)),0)</f>
        <v>#VALUE!</v>
      </c>
      <c r="K147" s="30" t="e">
        <f>IF('Program 2'!Beg_Bal&gt;0,E147*($G$5/($G$5+$G$3)),0)</f>
        <v>#VALUE!</v>
      </c>
      <c r="L147" s="30" t="e">
        <f>IF(C147&lt;0,C147*0,IF($M$5&lt;1,(($M$5/12)*'Program 2'!C147),$M$5))</f>
        <v>#VALUE!</v>
      </c>
      <c r="M147" s="26"/>
      <c r="N147" s="26"/>
      <c r="O147" s="38">
        <f t="shared" si="51"/>
        <v>0</v>
      </c>
      <c r="P147" s="26" t="e">
        <f t="shared" si="52"/>
        <v>#VALUE!</v>
      </c>
      <c r="Q147" s="26" t="e">
        <f t="shared" si="42"/>
        <v>#VALUE!</v>
      </c>
      <c r="R147" s="31" t="e">
        <f t="shared" si="53"/>
        <v>#VALUE!</v>
      </c>
      <c r="S147" s="31" t="e">
        <f t="shared" si="54"/>
        <v>#VALUE!</v>
      </c>
      <c r="T147" s="31" t="e">
        <f t="shared" si="55"/>
        <v>#VALUE!</v>
      </c>
      <c r="U147" s="31" t="e">
        <f t="shared" si="56"/>
        <v>#VALUE!</v>
      </c>
      <c r="V147" s="26" t="e">
        <f t="shared" si="43"/>
        <v>#VALUE!</v>
      </c>
      <c r="W147" s="26" t="e">
        <f t="shared" si="44"/>
        <v>#VALUE!</v>
      </c>
      <c r="X147" s="26" t="e">
        <f t="shared" si="45"/>
        <v>#VALUE!</v>
      </c>
      <c r="Y147" s="26" t="e">
        <f t="shared" si="46"/>
        <v>#VALUE!</v>
      </c>
      <c r="Z147" s="26" t="e">
        <f t="shared" si="47"/>
        <v>#VALUE!</v>
      </c>
      <c r="AA147" s="26" t="e">
        <f t="shared" si="48"/>
        <v>#VALUE!</v>
      </c>
      <c r="AB147" s="26" t="e">
        <f>IF(P147&gt;0,IF(SUM($N$16:N147)&gt;0,'Program 2'!Loan_Amount-SUM($N$16:N147),'Program 2'!Loan_Amount),0)</f>
        <v>#VALUE!</v>
      </c>
      <c r="AC147" s="37" t="e">
        <f>AB147*('Step 2 Program Parameters'!$C$3/12)</f>
        <v>#VALUE!</v>
      </c>
      <c r="AD147" s="26"/>
      <c r="AE147" s="1" t="e">
        <f>'Step 2 Program Parameters'!$C$35*'Program 2'!Z147</f>
        <v>#VALUE!</v>
      </c>
    </row>
    <row r="148" spans="1:31" x14ac:dyDescent="0.2">
      <c r="A148" s="27" t="str">
        <f>IF(Values_Entered,A147+1,"")</f>
        <v/>
      </c>
      <c r="B148" s="28" t="str">
        <f t="shared" si="49"/>
        <v/>
      </c>
      <c r="C148" s="29" t="str">
        <f t="shared" si="57"/>
        <v/>
      </c>
      <c r="D148" s="29" t="str">
        <f t="shared" si="58"/>
        <v/>
      </c>
      <c r="E148" s="29" t="str">
        <f t="shared" si="50"/>
        <v/>
      </c>
      <c r="F148" s="29" t="str">
        <f t="shared" si="40"/>
        <v/>
      </c>
      <c r="G148" s="29" t="str">
        <f>IF(Pay_Num&lt;&gt;"",IF('Program 2'!Pay_Num&lt;=$J$2,0,Total_Pay-Int),"")</f>
        <v/>
      </c>
      <c r="H148" s="29" t="str">
        <f t="shared" si="59"/>
        <v/>
      </c>
      <c r="I148" s="29" t="str">
        <f t="shared" si="41"/>
        <v/>
      </c>
      <c r="J148" s="30" t="e">
        <f>IF('Program 2'!Beg_Bal&gt;0,E148*($G$3/($G$3+$G$5)),0)</f>
        <v>#VALUE!</v>
      </c>
      <c r="K148" s="30" t="e">
        <f>IF('Program 2'!Beg_Bal&gt;0,E148*($G$5/($G$5+$G$3)),0)</f>
        <v>#VALUE!</v>
      </c>
      <c r="L148" s="30" t="e">
        <f>IF(C148&lt;0,C148*0,IF($M$5&lt;1,(($M$5/12)*'Program 2'!C148),$M$5))</f>
        <v>#VALUE!</v>
      </c>
      <c r="M148" s="26"/>
      <c r="N148" s="26"/>
      <c r="O148" s="38">
        <f t="shared" si="51"/>
        <v>0</v>
      </c>
      <c r="P148" s="26" t="e">
        <f t="shared" si="52"/>
        <v>#VALUE!</v>
      </c>
      <c r="Q148" s="26" t="e">
        <f t="shared" si="42"/>
        <v>#VALUE!</v>
      </c>
      <c r="R148" s="31" t="e">
        <f t="shared" si="53"/>
        <v>#VALUE!</v>
      </c>
      <c r="S148" s="31" t="e">
        <f t="shared" si="54"/>
        <v>#VALUE!</v>
      </c>
      <c r="T148" s="31" t="e">
        <f t="shared" si="55"/>
        <v>#VALUE!</v>
      </c>
      <c r="U148" s="31" t="e">
        <f t="shared" si="56"/>
        <v>#VALUE!</v>
      </c>
      <c r="V148" s="26" t="e">
        <f t="shared" si="43"/>
        <v>#VALUE!</v>
      </c>
      <c r="W148" s="26" t="e">
        <f t="shared" si="44"/>
        <v>#VALUE!</v>
      </c>
      <c r="X148" s="26" t="e">
        <f t="shared" si="45"/>
        <v>#VALUE!</v>
      </c>
      <c r="Y148" s="26" t="e">
        <f t="shared" si="46"/>
        <v>#VALUE!</v>
      </c>
      <c r="Z148" s="26" t="e">
        <f t="shared" si="47"/>
        <v>#VALUE!</v>
      </c>
      <c r="AA148" s="26" t="e">
        <f t="shared" si="48"/>
        <v>#VALUE!</v>
      </c>
      <c r="AB148" s="26" t="e">
        <f>IF(P148&gt;0,IF(SUM($N$16:N148)&gt;0,'Program 2'!Loan_Amount-SUM($N$16:N148),'Program 2'!Loan_Amount),0)</f>
        <v>#VALUE!</v>
      </c>
      <c r="AC148" s="37" t="e">
        <f>AB148*('Step 2 Program Parameters'!$C$3/12)</f>
        <v>#VALUE!</v>
      </c>
      <c r="AD148" s="26"/>
      <c r="AE148" s="26"/>
    </row>
    <row r="149" spans="1:31" x14ac:dyDescent="0.2">
      <c r="A149" s="27" t="str">
        <f>IF(Values_Entered,A148+1,"")</f>
        <v/>
      </c>
      <c r="B149" s="28" t="str">
        <f t="shared" si="49"/>
        <v/>
      </c>
      <c r="C149" s="29" t="str">
        <f t="shared" si="57"/>
        <v/>
      </c>
      <c r="D149" s="29" t="str">
        <f t="shared" si="58"/>
        <v/>
      </c>
      <c r="E149" s="29" t="str">
        <f t="shared" si="50"/>
        <v/>
      </c>
      <c r="F149" s="29" t="str">
        <f t="shared" si="40"/>
        <v/>
      </c>
      <c r="G149" s="29" t="str">
        <f>IF(Pay_Num&lt;&gt;"",IF('Program 2'!Pay_Num&lt;=$J$2,0,Total_Pay-Int),"")</f>
        <v/>
      </c>
      <c r="H149" s="29" t="str">
        <f t="shared" si="59"/>
        <v/>
      </c>
      <c r="I149" s="29" t="str">
        <f t="shared" si="41"/>
        <v/>
      </c>
      <c r="J149" s="30" t="e">
        <f>IF('Program 2'!Beg_Bal&gt;0,E149*($G$3/($G$3+$G$5)),0)</f>
        <v>#VALUE!</v>
      </c>
      <c r="K149" s="30" t="e">
        <f>IF('Program 2'!Beg_Bal&gt;0,E149*($G$5/($G$5+$G$3)),0)</f>
        <v>#VALUE!</v>
      </c>
      <c r="L149" s="30" t="e">
        <f>IF(C149&lt;0,C149*0,IF($M$5&lt;1,(($M$5/12)*'Program 2'!C149),$M$5))</f>
        <v>#VALUE!</v>
      </c>
      <c r="M149" s="26"/>
      <c r="N149" s="26"/>
      <c r="O149" s="38">
        <f t="shared" si="51"/>
        <v>0</v>
      </c>
      <c r="P149" s="26" t="e">
        <f t="shared" si="52"/>
        <v>#VALUE!</v>
      </c>
      <c r="Q149" s="26" t="e">
        <f t="shared" si="42"/>
        <v>#VALUE!</v>
      </c>
      <c r="R149" s="31" t="e">
        <f t="shared" si="53"/>
        <v>#VALUE!</v>
      </c>
      <c r="S149" s="31" t="e">
        <f t="shared" si="54"/>
        <v>#VALUE!</v>
      </c>
      <c r="T149" s="31" t="e">
        <f t="shared" si="55"/>
        <v>#VALUE!</v>
      </c>
      <c r="U149" s="31" t="e">
        <f t="shared" si="56"/>
        <v>#VALUE!</v>
      </c>
      <c r="V149" s="26" t="e">
        <f t="shared" si="43"/>
        <v>#VALUE!</v>
      </c>
      <c r="W149" s="26" t="e">
        <f t="shared" si="44"/>
        <v>#VALUE!</v>
      </c>
      <c r="X149" s="26" t="e">
        <f t="shared" si="45"/>
        <v>#VALUE!</v>
      </c>
      <c r="Y149" s="26" t="e">
        <f t="shared" si="46"/>
        <v>#VALUE!</v>
      </c>
      <c r="Z149" s="26" t="e">
        <f t="shared" si="47"/>
        <v>#VALUE!</v>
      </c>
      <c r="AA149" s="26" t="e">
        <f t="shared" si="48"/>
        <v>#VALUE!</v>
      </c>
      <c r="AB149" s="26" t="e">
        <f>IF(P149&gt;0,IF(SUM($N$16:N149)&gt;0,'Program 2'!Loan_Amount-SUM($N$16:N149),'Program 2'!Loan_Amount),0)</f>
        <v>#VALUE!</v>
      </c>
      <c r="AC149" s="37" t="e">
        <f>AB149*('Step 2 Program Parameters'!$C$3/12)</f>
        <v>#VALUE!</v>
      </c>
      <c r="AD149" s="26"/>
      <c r="AE149" s="26"/>
    </row>
    <row r="150" spans="1:31" x14ac:dyDescent="0.2">
      <c r="A150" s="27" t="str">
        <f>IF(Values_Entered,A149+1,"")</f>
        <v/>
      </c>
      <c r="B150" s="28" t="str">
        <f t="shared" si="49"/>
        <v/>
      </c>
      <c r="C150" s="29" t="str">
        <f t="shared" si="57"/>
        <v/>
      </c>
      <c r="D150" s="29" t="str">
        <f t="shared" si="58"/>
        <v/>
      </c>
      <c r="E150" s="29" t="str">
        <f t="shared" si="50"/>
        <v/>
      </c>
      <c r="F150" s="29" t="str">
        <f t="shared" si="40"/>
        <v/>
      </c>
      <c r="G150" s="29" t="str">
        <f>IF(Pay_Num&lt;&gt;"",IF('Program 2'!Pay_Num&lt;=$J$2,0,Total_Pay-Int),"")</f>
        <v/>
      </c>
      <c r="H150" s="29" t="str">
        <f t="shared" si="59"/>
        <v/>
      </c>
      <c r="I150" s="29" t="str">
        <f t="shared" si="41"/>
        <v/>
      </c>
      <c r="J150" s="30" t="e">
        <f>IF('Program 2'!Beg_Bal&gt;0,E150*($G$3/($G$3+$G$5)),0)</f>
        <v>#VALUE!</v>
      </c>
      <c r="K150" s="30" t="e">
        <f>IF('Program 2'!Beg_Bal&gt;0,E150*($G$5/($G$5+$G$3)),0)</f>
        <v>#VALUE!</v>
      </c>
      <c r="L150" s="30" t="e">
        <f>IF(C150&lt;0,C150*0,IF($M$5&lt;1,(($M$5/12)*'Program 2'!C150),$M$5))</f>
        <v>#VALUE!</v>
      </c>
      <c r="M150" s="26"/>
      <c r="N150" s="26"/>
      <c r="O150" s="38">
        <f t="shared" si="51"/>
        <v>0</v>
      </c>
      <c r="P150" s="26" t="e">
        <f t="shared" si="52"/>
        <v>#VALUE!</v>
      </c>
      <c r="Q150" s="26" t="e">
        <f t="shared" si="42"/>
        <v>#VALUE!</v>
      </c>
      <c r="R150" s="31" t="e">
        <f t="shared" si="53"/>
        <v>#VALUE!</v>
      </c>
      <c r="S150" s="31" t="e">
        <f t="shared" si="54"/>
        <v>#VALUE!</v>
      </c>
      <c r="T150" s="31" t="e">
        <f t="shared" si="55"/>
        <v>#VALUE!</v>
      </c>
      <c r="U150" s="31" t="e">
        <f t="shared" si="56"/>
        <v>#VALUE!</v>
      </c>
      <c r="V150" s="26" t="e">
        <f t="shared" si="43"/>
        <v>#VALUE!</v>
      </c>
      <c r="W150" s="26" t="e">
        <f t="shared" si="44"/>
        <v>#VALUE!</v>
      </c>
      <c r="X150" s="26" t="e">
        <f t="shared" si="45"/>
        <v>#VALUE!</v>
      </c>
      <c r="Y150" s="26" t="e">
        <f t="shared" si="46"/>
        <v>#VALUE!</v>
      </c>
      <c r="Z150" s="26" t="e">
        <f t="shared" si="47"/>
        <v>#VALUE!</v>
      </c>
      <c r="AA150" s="26" t="e">
        <f t="shared" si="48"/>
        <v>#VALUE!</v>
      </c>
      <c r="AB150" s="26" t="e">
        <f>IF(P150&gt;0,IF(SUM($N$16:N150)&gt;0,'Program 2'!Loan_Amount-SUM($N$16:N150),'Program 2'!Loan_Amount),0)</f>
        <v>#VALUE!</v>
      </c>
      <c r="AC150" s="37" t="e">
        <f>AB150*('Step 2 Program Parameters'!$C$3/12)</f>
        <v>#VALUE!</v>
      </c>
      <c r="AD150" s="26"/>
      <c r="AE150" s="26"/>
    </row>
    <row r="151" spans="1:31" x14ac:dyDescent="0.2">
      <c r="A151" s="27" t="str">
        <f>IF(Values_Entered,A150+1,"")</f>
        <v/>
      </c>
      <c r="B151" s="28" t="str">
        <f t="shared" si="49"/>
        <v/>
      </c>
      <c r="C151" s="29" t="str">
        <f t="shared" si="57"/>
        <v/>
      </c>
      <c r="D151" s="29" t="str">
        <f t="shared" si="58"/>
        <v/>
      </c>
      <c r="E151" s="29" t="str">
        <f t="shared" si="50"/>
        <v/>
      </c>
      <c r="F151" s="29" t="str">
        <f t="shared" si="40"/>
        <v/>
      </c>
      <c r="G151" s="29" t="str">
        <f>IF(Pay_Num&lt;&gt;"",IF('Program 2'!Pay_Num&lt;=$J$2,0,Total_Pay-Int),"")</f>
        <v/>
      </c>
      <c r="H151" s="29" t="str">
        <f t="shared" si="59"/>
        <v/>
      </c>
      <c r="I151" s="29" t="str">
        <f t="shared" si="41"/>
        <v/>
      </c>
      <c r="J151" s="30" t="e">
        <f>IF('Program 2'!Beg_Bal&gt;0,E151*($G$3/($G$3+$G$5)),0)</f>
        <v>#VALUE!</v>
      </c>
      <c r="K151" s="30" t="e">
        <f>IF('Program 2'!Beg_Bal&gt;0,E151*($G$5/($G$5+$G$3)),0)</f>
        <v>#VALUE!</v>
      </c>
      <c r="L151" s="30" t="e">
        <f>IF(C151&lt;0,C151*0,IF($M$5&lt;1,(($M$5/12)*'Program 2'!C151),$M$5))</f>
        <v>#VALUE!</v>
      </c>
      <c r="M151" s="26"/>
      <c r="N151" s="26"/>
      <c r="O151" s="38">
        <f t="shared" si="51"/>
        <v>0</v>
      </c>
      <c r="P151" s="26" t="e">
        <f t="shared" si="52"/>
        <v>#VALUE!</v>
      </c>
      <c r="Q151" s="26" t="e">
        <f t="shared" si="42"/>
        <v>#VALUE!</v>
      </c>
      <c r="R151" s="31" t="e">
        <f t="shared" si="53"/>
        <v>#VALUE!</v>
      </c>
      <c r="S151" s="31" t="e">
        <f t="shared" si="54"/>
        <v>#VALUE!</v>
      </c>
      <c r="T151" s="31" t="e">
        <f t="shared" si="55"/>
        <v>#VALUE!</v>
      </c>
      <c r="U151" s="31" t="e">
        <f t="shared" si="56"/>
        <v>#VALUE!</v>
      </c>
      <c r="V151" s="26" t="e">
        <f t="shared" si="43"/>
        <v>#VALUE!</v>
      </c>
      <c r="W151" s="26" t="e">
        <f t="shared" si="44"/>
        <v>#VALUE!</v>
      </c>
      <c r="X151" s="26" t="e">
        <f t="shared" si="45"/>
        <v>#VALUE!</v>
      </c>
      <c r="Y151" s="26" t="e">
        <f t="shared" si="46"/>
        <v>#VALUE!</v>
      </c>
      <c r="Z151" s="26" t="e">
        <f t="shared" si="47"/>
        <v>#VALUE!</v>
      </c>
      <c r="AA151" s="26" t="e">
        <f t="shared" si="48"/>
        <v>#VALUE!</v>
      </c>
      <c r="AB151" s="26" t="e">
        <f>IF(P151&gt;0,IF(SUM($N$16:N151)&gt;0,'Program 2'!Loan_Amount-SUM($N$16:N151),'Program 2'!Loan_Amount),0)</f>
        <v>#VALUE!</v>
      </c>
      <c r="AC151" s="37" t="e">
        <f>AB151*('Step 2 Program Parameters'!$C$3/12)</f>
        <v>#VALUE!</v>
      </c>
      <c r="AD151" s="26"/>
      <c r="AE151" s="26"/>
    </row>
    <row r="152" spans="1:31" x14ac:dyDescent="0.2">
      <c r="A152" s="27" t="str">
        <f>IF(Values_Entered,A151+1,"")</f>
        <v/>
      </c>
      <c r="B152" s="28" t="str">
        <f t="shared" si="49"/>
        <v/>
      </c>
      <c r="C152" s="29" t="str">
        <f t="shared" si="57"/>
        <v/>
      </c>
      <c r="D152" s="29" t="str">
        <f t="shared" si="58"/>
        <v/>
      </c>
      <c r="E152" s="29" t="str">
        <f t="shared" si="50"/>
        <v/>
      </c>
      <c r="F152" s="29" t="str">
        <f t="shared" si="40"/>
        <v/>
      </c>
      <c r="G152" s="29" t="str">
        <f>IF(Pay_Num&lt;&gt;"",IF('Program 2'!Pay_Num&lt;=$J$2,0,Total_Pay-Int),"")</f>
        <v/>
      </c>
      <c r="H152" s="29" t="str">
        <f t="shared" si="59"/>
        <v/>
      </c>
      <c r="I152" s="29" t="str">
        <f t="shared" si="41"/>
        <v/>
      </c>
      <c r="J152" s="30" t="e">
        <f>IF('Program 2'!Beg_Bal&gt;0,E152*($G$3/($G$3+$G$5)),0)</f>
        <v>#VALUE!</v>
      </c>
      <c r="K152" s="30" t="e">
        <f>IF('Program 2'!Beg_Bal&gt;0,E152*($G$5/($G$5+$G$3)),0)</f>
        <v>#VALUE!</v>
      </c>
      <c r="L152" s="30" t="e">
        <f>IF(C152&lt;0,C152*0,IF($M$5&lt;1,(($M$5/12)*'Program 2'!C152),$M$5))</f>
        <v>#VALUE!</v>
      </c>
      <c r="M152" s="26"/>
      <c r="N152" s="26"/>
      <c r="O152" s="38">
        <f t="shared" si="51"/>
        <v>0</v>
      </c>
      <c r="P152" s="26" t="e">
        <f t="shared" si="52"/>
        <v>#VALUE!</v>
      </c>
      <c r="Q152" s="26" t="e">
        <f t="shared" si="42"/>
        <v>#VALUE!</v>
      </c>
      <c r="R152" s="31" t="e">
        <f t="shared" si="53"/>
        <v>#VALUE!</v>
      </c>
      <c r="S152" s="31" t="e">
        <f t="shared" si="54"/>
        <v>#VALUE!</v>
      </c>
      <c r="T152" s="31" t="e">
        <f t="shared" si="55"/>
        <v>#VALUE!</v>
      </c>
      <c r="U152" s="31" t="e">
        <f t="shared" si="56"/>
        <v>#VALUE!</v>
      </c>
      <c r="V152" s="26" t="e">
        <f t="shared" si="43"/>
        <v>#VALUE!</v>
      </c>
      <c r="W152" s="26" t="e">
        <f t="shared" si="44"/>
        <v>#VALUE!</v>
      </c>
      <c r="X152" s="26" t="e">
        <f t="shared" si="45"/>
        <v>#VALUE!</v>
      </c>
      <c r="Y152" s="26" t="e">
        <f t="shared" si="46"/>
        <v>#VALUE!</v>
      </c>
      <c r="Z152" s="26" t="e">
        <f t="shared" si="47"/>
        <v>#VALUE!</v>
      </c>
      <c r="AA152" s="26" t="e">
        <f t="shared" si="48"/>
        <v>#VALUE!</v>
      </c>
      <c r="AB152" s="26" t="e">
        <f>IF(P152&gt;0,IF(SUM($N$16:N152)&gt;0,'Program 2'!Loan_Amount-SUM($N$16:N152),'Program 2'!Loan_Amount),0)</f>
        <v>#VALUE!</v>
      </c>
      <c r="AC152" s="37" t="e">
        <f>AB152*('Step 2 Program Parameters'!$C$3/12)</f>
        <v>#VALUE!</v>
      </c>
      <c r="AD152" s="26"/>
      <c r="AE152" s="26"/>
    </row>
    <row r="153" spans="1:31" x14ac:dyDescent="0.2">
      <c r="A153" s="27" t="str">
        <f>IF(Values_Entered,A152+1,"")</f>
        <v/>
      </c>
      <c r="B153" s="28" t="str">
        <f t="shared" si="49"/>
        <v/>
      </c>
      <c r="C153" s="29" t="str">
        <f t="shared" si="57"/>
        <v/>
      </c>
      <c r="D153" s="29" t="str">
        <f t="shared" si="58"/>
        <v/>
      </c>
      <c r="E153" s="29" t="str">
        <f t="shared" si="50"/>
        <v/>
      </c>
      <c r="F153" s="29" t="str">
        <f t="shared" si="40"/>
        <v/>
      </c>
      <c r="G153" s="29" t="str">
        <f>IF(Pay_Num&lt;&gt;"",IF('Program 2'!Pay_Num&lt;=$J$2,0,Total_Pay-Int),"")</f>
        <v/>
      </c>
      <c r="H153" s="29" t="str">
        <f t="shared" si="59"/>
        <v/>
      </c>
      <c r="I153" s="29" t="str">
        <f t="shared" si="41"/>
        <v/>
      </c>
      <c r="J153" s="30" t="e">
        <f>IF('Program 2'!Beg_Bal&gt;0,E153*($G$3/($G$3+$G$5)),0)</f>
        <v>#VALUE!</v>
      </c>
      <c r="K153" s="30" t="e">
        <f>IF('Program 2'!Beg_Bal&gt;0,E153*($G$5/($G$5+$G$3)),0)</f>
        <v>#VALUE!</v>
      </c>
      <c r="L153" s="30" t="e">
        <f>IF(C153&lt;0,C153*0,IF($M$5&lt;1,(($M$5/12)*'Program 2'!C153),$M$5))</f>
        <v>#VALUE!</v>
      </c>
      <c r="M153" s="26"/>
      <c r="N153" s="26"/>
      <c r="O153" s="38">
        <f t="shared" si="51"/>
        <v>0</v>
      </c>
      <c r="P153" s="26" t="e">
        <f t="shared" si="52"/>
        <v>#VALUE!</v>
      </c>
      <c r="Q153" s="26" t="e">
        <f t="shared" si="42"/>
        <v>#VALUE!</v>
      </c>
      <c r="R153" s="31" t="e">
        <f t="shared" si="53"/>
        <v>#VALUE!</v>
      </c>
      <c r="S153" s="31" t="e">
        <f t="shared" si="54"/>
        <v>#VALUE!</v>
      </c>
      <c r="T153" s="31" t="e">
        <f t="shared" si="55"/>
        <v>#VALUE!</v>
      </c>
      <c r="U153" s="31" t="e">
        <f t="shared" si="56"/>
        <v>#VALUE!</v>
      </c>
      <c r="V153" s="26" t="e">
        <f t="shared" si="43"/>
        <v>#VALUE!</v>
      </c>
      <c r="W153" s="26" t="e">
        <f t="shared" si="44"/>
        <v>#VALUE!</v>
      </c>
      <c r="X153" s="26" t="e">
        <f t="shared" si="45"/>
        <v>#VALUE!</v>
      </c>
      <c r="Y153" s="26" t="e">
        <f t="shared" si="46"/>
        <v>#VALUE!</v>
      </c>
      <c r="Z153" s="26" t="e">
        <f t="shared" si="47"/>
        <v>#VALUE!</v>
      </c>
      <c r="AA153" s="26" t="e">
        <f t="shared" si="48"/>
        <v>#VALUE!</v>
      </c>
      <c r="AB153" s="26" t="e">
        <f>IF(P153&gt;0,IF(SUM($N$16:N153)&gt;0,'Program 2'!Loan_Amount-SUM($N$16:N153),'Program 2'!Loan_Amount),0)</f>
        <v>#VALUE!</v>
      </c>
      <c r="AC153" s="37" t="e">
        <f>AB153*('Step 2 Program Parameters'!$C$3/12)</f>
        <v>#VALUE!</v>
      </c>
      <c r="AD153" s="26"/>
    </row>
    <row r="154" spans="1:31" x14ac:dyDescent="0.2">
      <c r="A154" s="27" t="str">
        <f>IF(Values_Entered,A153+1,"")</f>
        <v/>
      </c>
      <c r="B154" s="28" t="str">
        <f t="shared" si="49"/>
        <v/>
      </c>
      <c r="C154" s="29" t="str">
        <f t="shared" si="57"/>
        <v/>
      </c>
      <c r="D154" s="29" t="str">
        <f t="shared" si="58"/>
        <v/>
      </c>
      <c r="E154" s="29" t="str">
        <f t="shared" si="50"/>
        <v/>
      </c>
      <c r="F154" s="29" t="str">
        <f t="shared" si="40"/>
        <v/>
      </c>
      <c r="G154" s="29" t="str">
        <f>IF(Pay_Num&lt;&gt;"",IF('Program 2'!Pay_Num&lt;=$J$2,0,Total_Pay-Int),"")</f>
        <v/>
      </c>
      <c r="H154" s="29" t="str">
        <f t="shared" si="59"/>
        <v/>
      </c>
      <c r="I154" s="29" t="str">
        <f t="shared" si="41"/>
        <v/>
      </c>
      <c r="J154" s="30" t="e">
        <f>IF('Program 2'!Beg_Bal&gt;0,E154*($G$3/($G$3+$G$5)),0)</f>
        <v>#VALUE!</v>
      </c>
      <c r="K154" s="30" t="e">
        <f>IF('Program 2'!Beg_Bal&gt;0,E154*($G$5/($G$5+$G$3)),0)</f>
        <v>#VALUE!</v>
      </c>
      <c r="L154" s="30" t="e">
        <f>IF(C154&lt;0,C154*0,IF($M$5&lt;1,(($M$5/12)*'Program 2'!C154),$M$5))</f>
        <v>#VALUE!</v>
      </c>
      <c r="M154" s="26"/>
      <c r="N154" s="26"/>
      <c r="O154" s="38">
        <f t="shared" si="51"/>
        <v>0</v>
      </c>
      <c r="P154" s="26" t="e">
        <f t="shared" si="52"/>
        <v>#VALUE!</v>
      </c>
      <c r="Q154" s="26" t="e">
        <f t="shared" si="42"/>
        <v>#VALUE!</v>
      </c>
      <c r="R154" s="31" t="e">
        <f t="shared" si="53"/>
        <v>#VALUE!</v>
      </c>
      <c r="S154" s="31" t="e">
        <f t="shared" si="54"/>
        <v>#VALUE!</v>
      </c>
      <c r="T154" s="31" t="e">
        <f t="shared" si="55"/>
        <v>#VALUE!</v>
      </c>
      <c r="U154" s="31" t="e">
        <f t="shared" si="56"/>
        <v>#VALUE!</v>
      </c>
      <c r="V154" s="26" t="e">
        <f t="shared" si="43"/>
        <v>#VALUE!</v>
      </c>
      <c r="W154" s="26" t="e">
        <f t="shared" si="44"/>
        <v>#VALUE!</v>
      </c>
      <c r="X154" s="26" t="e">
        <f t="shared" si="45"/>
        <v>#VALUE!</v>
      </c>
      <c r="Y154" s="26" t="e">
        <f t="shared" si="46"/>
        <v>#VALUE!</v>
      </c>
      <c r="Z154" s="26" t="e">
        <f t="shared" si="47"/>
        <v>#VALUE!</v>
      </c>
      <c r="AA154" s="26" t="e">
        <f t="shared" si="48"/>
        <v>#VALUE!</v>
      </c>
      <c r="AB154" s="26" t="e">
        <f>IF(P154&gt;0,IF(SUM($N$16:N154)&gt;0,'Program 2'!Loan_Amount-SUM($N$16:N154),'Program 2'!Loan_Amount),0)</f>
        <v>#VALUE!</v>
      </c>
      <c r="AC154" s="37" t="e">
        <f>AB154*('Step 2 Program Parameters'!$C$3/12)</f>
        <v>#VALUE!</v>
      </c>
      <c r="AD154" s="26"/>
    </row>
    <row r="155" spans="1:31" x14ac:dyDescent="0.2">
      <c r="A155" s="27" t="str">
        <f>IF(Values_Entered,A154+1,"")</f>
        <v/>
      </c>
      <c r="B155" s="28" t="str">
        <f t="shared" si="49"/>
        <v/>
      </c>
      <c r="C155" s="29" t="str">
        <f t="shared" si="57"/>
        <v/>
      </c>
      <c r="D155" s="29" t="str">
        <f t="shared" si="58"/>
        <v/>
      </c>
      <c r="E155" s="29" t="str">
        <f t="shared" si="50"/>
        <v/>
      </c>
      <c r="F155" s="29" t="str">
        <f t="shared" si="40"/>
        <v/>
      </c>
      <c r="G155" s="29" t="str">
        <f>IF(Pay_Num&lt;&gt;"",IF('Program 2'!Pay_Num&lt;=$J$2,0,Total_Pay-Int),"")</f>
        <v/>
      </c>
      <c r="H155" s="29" t="str">
        <f t="shared" si="59"/>
        <v/>
      </c>
      <c r="I155" s="29" t="str">
        <f t="shared" si="41"/>
        <v/>
      </c>
      <c r="J155" s="30" t="e">
        <f>IF('Program 2'!Beg_Bal&gt;0,E155*($G$3/($G$3+$G$5)),0)</f>
        <v>#VALUE!</v>
      </c>
      <c r="K155" s="30" t="e">
        <f>IF('Program 2'!Beg_Bal&gt;0,E155*($G$5/($G$5+$G$3)),0)</f>
        <v>#VALUE!</v>
      </c>
      <c r="L155" s="30" t="e">
        <f>IF(C155&lt;0,C155*0,IF($M$5&lt;1,(($M$5/12)*'Program 2'!C155),$M$5))</f>
        <v>#VALUE!</v>
      </c>
      <c r="M155" s="26"/>
      <c r="N155" s="26"/>
      <c r="O155" s="38">
        <f t="shared" si="51"/>
        <v>0</v>
      </c>
      <c r="P155" s="26" t="e">
        <f t="shared" si="52"/>
        <v>#VALUE!</v>
      </c>
      <c r="Q155" s="26" t="e">
        <f t="shared" si="42"/>
        <v>#VALUE!</v>
      </c>
      <c r="R155" s="31" t="e">
        <f t="shared" si="53"/>
        <v>#VALUE!</v>
      </c>
      <c r="S155" s="31" t="e">
        <f t="shared" si="54"/>
        <v>#VALUE!</v>
      </c>
      <c r="T155" s="31" t="e">
        <f t="shared" si="55"/>
        <v>#VALUE!</v>
      </c>
      <c r="U155" s="31" t="e">
        <f t="shared" si="56"/>
        <v>#VALUE!</v>
      </c>
      <c r="V155" s="26" t="e">
        <f t="shared" si="43"/>
        <v>#VALUE!</v>
      </c>
      <c r="W155" s="26" t="e">
        <f t="shared" si="44"/>
        <v>#VALUE!</v>
      </c>
      <c r="X155" s="26" t="e">
        <f t="shared" si="45"/>
        <v>#VALUE!</v>
      </c>
      <c r="Y155" s="26" t="e">
        <f t="shared" si="46"/>
        <v>#VALUE!</v>
      </c>
      <c r="Z155" s="26" t="e">
        <f t="shared" si="47"/>
        <v>#VALUE!</v>
      </c>
      <c r="AA155" s="26" t="e">
        <f t="shared" si="48"/>
        <v>#VALUE!</v>
      </c>
      <c r="AB155" s="26" t="e">
        <f>IF(P155&gt;0,IF(SUM($N$16:N155)&gt;0,'Program 2'!Loan_Amount-SUM($N$16:N155),'Program 2'!Loan_Amount),0)</f>
        <v>#VALUE!</v>
      </c>
      <c r="AC155" s="37" t="e">
        <f>AB155*('Step 2 Program Parameters'!$C$3/12)</f>
        <v>#VALUE!</v>
      </c>
      <c r="AD155" s="26"/>
    </row>
    <row r="156" spans="1:31" x14ac:dyDescent="0.2">
      <c r="A156" s="27" t="str">
        <f>IF(Values_Entered,A155+1,"")</f>
        <v/>
      </c>
      <c r="B156" s="28" t="str">
        <f t="shared" si="49"/>
        <v/>
      </c>
      <c r="C156" s="29" t="str">
        <f t="shared" si="57"/>
        <v/>
      </c>
      <c r="D156" s="29" t="str">
        <f t="shared" si="58"/>
        <v/>
      </c>
      <c r="E156" s="29" t="str">
        <f t="shared" si="50"/>
        <v/>
      </c>
      <c r="F156" s="29" t="str">
        <f t="shared" si="40"/>
        <v/>
      </c>
      <c r="G156" s="29" t="str">
        <f>IF(Pay_Num&lt;&gt;"",IF('Program 2'!Pay_Num&lt;=$J$2,0,Total_Pay-Int),"")</f>
        <v/>
      </c>
      <c r="H156" s="29" t="str">
        <f t="shared" si="59"/>
        <v/>
      </c>
      <c r="I156" s="29" t="str">
        <f t="shared" si="41"/>
        <v/>
      </c>
      <c r="J156" s="30" t="e">
        <f>IF('Program 2'!Beg_Bal&gt;0,E156*($G$3/($G$3+$G$5)),0)</f>
        <v>#VALUE!</v>
      </c>
      <c r="K156" s="30" t="e">
        <f>IF('Program 2'!Beg_Bal&gt;0,E156*($G$5/($G$5+$G$3)),0)</f>
        <v>#VALUE!</v>
      </c>
      <c r="L156" s="30" t="e">
        <f>IF(C156&lt;0,C156*0,IF($M$5&lt;1,(($M$5/12)*'Program 2'!C156),$M$5))</f>
        <v>#VALUE!</v>
      </c>
      <c r="M156" s="26"/>
      <c r="N156" s="26"/>
      <c r="O156" s="38">
        <f t="shared" si="51"/>
        <v>0</v>
      </c>
      <c r="P156" s="26" t="e">
        <f t="shared" si="52"/>
        <v>#VALUE!</v>
      </c>
      <c r="Q156" s="26" t="e">
        <f t="shared" si="42"/>
        <v>#VALUE!</v>
      </c>
      <c r="R156" s="31" t="e">
        <f t="shared" si="53"/>
        <v>#VALUE!</v>
      </c>
      <c r="S156" s="31" t="e">
        <f t="shared" si="54"/>
        <v>#VALUE!</v>
      </c>
      <c r="T156" s="31" t="e">
        <f t="shared" si="55"/>
        <v>#VALUE!</v>
      </c>
      <c r="U156" s="31" t="e">
        <f t="shared" si="56"/>
        <v>#VALUE!</v>
      </c>
      <c r="V156" s="26" t="e">
        <f t="shared" si="43"/>
        <v>#VALUE!</v>
      </c>
      <c r="W156" s="26" t="e">
        <f t="shared" si="44"/>
        <v>#VALUE!</v>
      </c>
      <c r="X156" s="26" t="e">
        <f t="shared" si="45"/>
        <v>#VALUE!</v>
      </c>
      <c r="Y156" s="26" t="e">
        <f t="shared" si="46"/>
        <v>#VALUE!</v>
      </c>
      <c r="Z156" s="26" t="e">
        <f t="shared" si="47"/>
        <v>#VALUE!</v>
      </c>
      <c r="AA156" s="26" t="e">
        <f t="shared" si="48"/>
        <v>#VALUE!</v>
      </c>
      <c r="AB156" s="26" t="e">
        <f>IF(P156&gt;0,IF(SUM($N$16:N156)&gt;0,'Program 2'!Loan_Amount-SUM($N$16:N156),'Program 2'!Loan_Amount),0)</f>
        <v>#VALUE!</v>
      </c>
      <c r="AC156" s="37" t="e">
        <f>AB156*('Step 2 Program Parameters'!$C$3/12)</f>
        <v>#VALUE!</v>
      </c>
      <c r="AD156" s="26"/>
    </row>
    <row r="157" spans="1:31" x14ac:dyDescent="0.2">
      <c r="A157" s="27" t="str">
        <f>IF(Values_Entered,A156+1,"")</f>
        <v/>
      </c>
      <c r="B157" s="28" t="str">
        <f t="shared" si="49"/>
        <v/>
      </c>
      <c r="C157" s="29" t="str">
        <f t="shared" si="57"/>
        <v/>
      </c>
      <c r="D157" s="29" t="str">
        <f t="shared" si="58"/>
        <v/>
      </c>
      <c r="E157" s="29" t="str">
        <f t="shared" si="50"/>
        <v/>
      </c>
      <c r="F157" s="29" t="str">
        <f t="shared" si="40"/>
        <v/>
      </c>
      <c r="G157" s="29" t="str">
        <f>IF(Pay_Num&lt;&gt;"",IF('Program 2'!Pay_Num&lt;=$J$2,0,Total_Pay-Int),"")</f>
        <v/>
      </c>
      <c r="H157" s="29" t="str">
        <f t="shared" si="59"/>
        <v/>
      </c>
      <c r="I157" s="29" t="str">
        <f t="shared" si="41"/>
        <v/>
      </c>
      <c r="J157" s="30" t="e">
        <f>IF('Program 2'!Beg_Bal&gt;0,E157*($G$3/($G$3+$G$5)),0)</f>
        <v>#VALUE!</v>
      </c>
      <c r="K157" s="30" t="e">
        <f>IF('Program 2'!Beg_Bal&gt;0,E157*($G$5/($G$5+$G$3)),0)</f>
        <v>#VALUE!</v>
      </c>
      <c r="L157" s="30" t="e">
        <f>IF(C157&lt;0,C157*0,IF($M$5&lt;1,(($M$5/12)*'Program 2'!C157),$M$5))</f>
        <v>#VALUE!</v>
      </c>
      <c r="M157" s="26"/>
      <c r="N157" s="26"/>
      <c r="O157" s="38">
        <f t="shared" si="51"/>
        <v>0</v>
      </c>
      <c r="P157" s="26" t="e">
        <f t="shared" si="52"/>
        <v>#VALUE!</v>
      </c>
      <c r="Q157" s="26" t="e">
        <f t="shared" si="42"/>
        <v>#VALUE!</v>
      </c>
      <c r="R157" s="31" t="e">
        <f t="shared" si="53"/>
        <v>#VALUE!</v>
      </c>
      <c r="S157" s="31" t="e">
        <f t="shared" si="54"/>
        <v>#VALUE!</v>
      </c>
      <c r="T157" s="31" t="e">
        <f t="shared" si="55"/>
        <v>#VALUE!</v>
      </c>
      <c r="U157" s="31" t="e">
        <f t="shared" si="56"/>
        <v>#VALUE!</v>
      </c>
      <c r="V157" s="26" t="e">
        <f t="shared" si="43"/>
        <v>#VALUE!</v>
      </c>
      <c r="W157" s="26" t="e">
        <f t="shared" si="44"/>
        <v>#VALUE!</v>
      </c>
      <c r="X157" s="26" t="e">
        <f t="shared" si="45"/>
        <v>#VALUE!</v>
      </c>
      <c r="Y157" s="26" t="e">
        <f t="shared" si="46"/>
        <v>#VALUE!</v>
      </c>
      <c r="Z157" s="26" t="e">
        <f t="shared" si="47"/>
        <v>#VALUE!</v>
      </c>
      <c r="AA157" s="26" t="e">
        <f t="shared" si="48"/>
        <v>#VALUE!</v>
      </c>
      <c r="AB157" s="26" t="e">
        <f>IF(P157&gt;0,IF(SUM($N$16:N157)&gt;0,'Program 2'!Loan_Amount-SUM($N$16:N157),'Program 2'!Loan_Amount),0)</f>
        <v>#VALUE!</v>
      </c>
      <c r="AC157" s="37" t="e">
        <f>AB157*('Step 2 Program Parameters'!$C$3/12)</f>
        <v>#VALUE!</v>
      </c>
      <c r="AD157" s="26"/>
    </row>
    <row r="158" spans="1:31" x14ac:dyDescent="0.2">
      <c r="A158" s="27" t="str">
        <f>IF(Values_Entered,A157+1,"")</f>
        <v/>
      </c>
      <c r="B158" s="28" t="str">
        <f t="shared" si="49"/>
        <v/>
      </c>
      <c r="C158" s="29" t="str">
        <f t="shared" si="57"/>
        <v/>
      </c>
      <c r="D158" s="29" t="str">
        <f t="shared" si="58"/>
        <v/>
      </c>
      <c r="E158" s="29" t="str">
        <f t="shared" si="50"/>
        <v/>
      </c>
      <c r="F158" s="29" t="str">
        <f t="shared" si="40"/>
        <v/>
      </c>
      <c r="G158" s="29" t="str">
        <f>IF(Pay_Num&lt;&gt;"",IF('Program 2'!Pay_Num&lt;=$J$2,0,Total_Pay-Int),"")</f>
        <v/>
      </c>
      <c r="H158" s="29" t="str">
        <f t="shared" si="59"/>
        <v/>
      </c>
      <c r="I158" s="29" t="str">
        <f t="shared" si="41"/>
        <v/>
      </c>
      <c r="J158" s="30" t="e">
        <f>IF('Program 2'!Beg_Bal&gt;0,E158*($G$3/($G$3+$G$5)),0)</f>
        <v>#VALUE!</v>
      </c>
      <c r="K158" s="30" t="e">
        <f>IF('Program 2'!Beg_Bal&gt;0,E158*($G$5/($G$5+$G$3)),0)</f>
        <v>#VALUE!</v>
      </c>
      <c r="L158" s="30" t="e">
        <f>IF(C158&lt;0,C158*0,IF($M$5&lt;1,(($M$5/12)*'Program 2'!C158),$M$5))</f>
        <v>#VALUE!</v>
      </c>
      <c r="M158" s="26"/>
      <c r="N158" s="26"/>
      <c r="O158" s="38">
        <f t="shared" si="51"/>
        <v>0</v>
      </c>
      <c r="P158" s="26" t="e">
        <f t="shared" si="52"/>
        <v>#VALUE!</v>
      </c>
      <c r="Q158" s="26" t="e">
        <f t="shared" si="42"/>
        <v>#VALUE!</v>
      </c>
      <c r="R158" s="31" t="e">
        <f t="shared" si="53"/>
        <v>#VALUE!</v>
      </c>
      <c r="S158" s="31" t="e">
        <f t="shared" si="54"/>
        <v>#VALUE!</v>
      </c>
      <c r="T158" s="31" t="e">
        <f t="shared" si="55"/>
        <v>#VALUE!</v>
      </c>
      <c r="U158" s="31" t="e">
        <f t="shared" si="56"/>
        <v>#VALUE!</v>
      </c>
      <c r="V158" s="26" t="e">
        <f t="shared" si="43"/>
        <v>#VALUE!</v>
      </c>
      <c r="W158" s="26" t="e">
        <f t="shared" si="44"/>
        <v>#VALUE!</v>
      </c>
      <c r="X158" s="26" t="e">
        <f t="shared" si="45"/>
        <v>#VALUE!</v>
      </c>
      <c r="Y158" s="26" t="e">
        <f t="shared" si="46"/>
        <v>#VALUE!</v>
      </c>
      <c r="Z158" s="26" t="e">
        <f t="shared" si="47"/>
        <v>#VALUE!</v>
      </c>
      <c r="AA158" s="26" t="e">
        <f t="shared" si="48"/>
        <v>#VALUE!</v>
      </c>
      <c r="AB158" s="26" t="e">
        <f>IF(P158&gt;0,IF(SUM($N$16:N158)&gt;0,'Program 2'!Loan_Amount-SUM($N$16:N158),'Program 2'!Loan_Amount),0)</f>
        <v>#VALUE!</v>
      </c>
      <c r="AC158" s="37" t="e">
        <f>AB158*('Step 2 Program Parameters'!$C$3/12)</f>
        <v>#VALUE!</v>
      </c>
      <c r="AD158" s="26"/>
    </row>
    <row r="159" spans="1:31" x14ac:dyDescent="0.2">
      <c r="A159" s="27" t="str">
        <f>IF(Values_Entered,A158+1,"")</f>
        <v/>
      </c>
      <c r="B159" s="28" t="str">
        <f t="shared" si="49"/>
        <v/>
      </c>
      <c r="C159" s="29" t="str">
        <f t="shared" si="57"/>
        <v/>
      </c>
      <c r="D159" s="29" t="str">
        <f t="shared" si="58"/>
        <v/>
      </c>
      <c r="E159" s="29" t="str">
        <f t="shared" si="50"/>
        <v/>
      </c>
      <c r="F159" s="29" t="str">
        <f t="shared" si="40"/>
        <v/>
      </c>
      <c r="G159" s="29" t="str">
        <f>IF(Pay_Num&lt;&gt;"",IF('Program 2'!Pay_Num&lt;=$J$2,0,Total_Pay-Int),"")</f>
        <v/>
      </c>
      <c r="H159" s="29" t="str">
        <f t="shared" si="59"/>
        <v/>
      </c>
      <c r="I159" s="29" t="str">
        <f t="shared" si="41"/>
        <v/>
      </c>
      <c r="J159" s="30" t="e">
        <f>IF('Program 2'!Beg_Bal&gt;0,E159*($G$3/($G$3+$G$5)),0)</f>
        <v>#VALUE!</v>
      </c>
      <c r="K159" s="30" t="e">
        <f>IF('Program 2'!Beg_Bal&gt;0,E159*($G$5/($G$5+$G$3)),0)</f>
        <v>#VALUE!</v>
      </c>
      <c r="L159" s="30" t="e">
        <f>IF(C159&lt;0,C159*0,IF($M$5&lt;1,(($M$5/12)*'Program 2'!C159),$M$5))</f>
        <v>#VALUE!</v>
      </c>
      <c r="M159" s="26"/>
      <c r="N159" s="26"/>
      <c r="O159" s="38">
        <f t="shared" si="51"/>
        <v>0</v>
      </c>
      <c r="P159" s="26" t="e">
        <f t="shared" si="52"/>
        <v>#VALUE!</v>
      </c>
      <c r="Q159" s="26" t="e">
        <f t="shared" si="42"/>
        <v>#VALUE!</v>
      </c>
      <c r="R159" s="31" t="e">
        <f t="shared" si="53"/>
        <v>#VALUE!</v>
      </c>
      <c r="S159" s="31" t="e">
        <f t="shared" si="54"/>
        <v>#VALUE!</v>
      </c>
      <c r="T159" s="31" t="e">
        <f t="shared" si="55"/>
        <v>#VALUE!</v>
      </c>
      <c r="U159" s="31" t="e">
        <f t="shared" si="56"/>
        <v>#VALUE!</v>
      </c>
      <c r="V159" s="26" t="e">
        <f t="shared" si="43"/>
        <v>#VALUE!</v>
      </c>
      <c r="W159" s="26" t="e">
        <f t="shared" si="44"/>
        <v>#VALUE!</v>
      </c>
      <c r="X159" s="26" t="e">
        <f t="shared" si="45"/>
        <v>#VALUE!</v>
      </c>
      <c r="Y159" s="26" t="e">
        <f t="shared" si="46"/>
        <v>#VALUE!</v>
      </c>
      <c r="Z159" s="26" t="e">
        <f t="shared" si="47"/>
        <v>#VALUE!</v>
      </c>
      <c r="AA159" s="26" t="e">
        <f t="shared" si="48"/>
        <v>#VALUE!</v>
      </c>
      <c r="AB159" s="26" t="e">
        <f>IF(P159&gt;0,IF(SUM($N$16:N159)&gt;0,'Program 2'!Loan_Amount-SUM($N$16:N159),'Program 2'!Loan_Amount),0)</f>
        <v>#VALUE!</v>
      </c>
      <c r="AC159" s="37" t="e">
        <f>AB159*('Step 2 Program Parameters'!$C$3/12)</f>
        <v>#VALUE!</v>
      </c>
      <c r="AD159" s="26"/>
      <c r="AE159" s="1" t="e">
        <f>'Step 2 Program Parameters'!$C$35*'Program 2'!Z159</f>
        <v>#VALUE!</v>
      </c>
    </row>
    <row r="160" spans="1:31" x14ac:dyDescent="0.2">
      <c r="A160" s="27" t="str">
        <f>IF(Values_Entered,A159+1,"")</f>
        <v/>
      </c>
      <c r="B160" s="28" t="str">
        <f t="shared" si="49"/>
        <v/>
      </c>
      <c r="C160" s="29" t="str">
        <f t="shared" si="57"/>
        <v/>
      </c>
      <c r="D160" s="29" t="str">
        <f t="shared" si="58"/>
        <v/>
      </c>
      <c r="E160" s="29" t="str">
        <f t="shared" si="50"/>
        <v/>
      </c>
      <c r="F160" s="29" t="str">
        <f t="shared" si="40"/>
        <v/>
      </c>
      <c r="G160" s="29" t="str">
        <f>IF(Pay_Num&lt;&gt;"",IF('Program 2'!Pay_Num&lt;=$J$2,0,Total_Pay-Int),"")</f>
        <v/>
      </c>
      <c r="H160" s="29" t="str">
        <f t="shared" si="59"/>
        <v/>
      </c>
      <c r="I160" s="29" t="str">
        <f t="shared" si="41"/>
        <v/>
      </c>
      <c r="J160" s="30" t="e">
        <f>IF('Program 2'!Beg_Bal&gt;0,E160*($G$3/($G$3+$G$5)),0)</f>
        <v>#VALUE!</v>
      </c>
      <c r="K160" s="30" t="e">
        <f>IF('Program 2'!Beg_Bal&gt;0,E160*($G$5/($G$5+$G$3)),0)</f>
        <v>#VALUE!</v>
      </c>
      <c r="L160" s="30" t="e">
        <f>IF(C160&lt;0,C160*0,IF($M$5&lt;1,(($M$5/12)*'Program 2'!C160),$M$5))</f>
        <v>#VALUE!</v>
      </c>
      <c r="M160" s="26"/>
      <c r="N160" s="26"/>
      <c r="O160" s="38">
        <f t="shared" si="51"/>
        <v>0</v>
      </c>
      <c r="P160" s="26" t="e">
        <f t="shared" si="52"/>
        <v>#VALUE!</v>
      </c>
      <c r="Q160" s="26" t="e">
        <f t="shared" si="42"/>
        <v>#VALUE!</v>
      </c>
      <c r="R160" s="31" t="e">
        <f t="shared" si="53"/>
        <v>#VALUE!</v>
      </c>
      <c r="S160" s="31" t="e">
        <f t="shared" si="54"/>
        <v>#VALUE!</v>
      </c>
      <c r="T160" s="31" t="e">
        <f t="shared" si="55"/>
        <v>#VALUE!</v>
      </c>
      <c r="U160" s="31" t="e">
        <f t="shared" si="56"/>
        <v>#VALUE!</v>
      </c>
      <c r="V160" s="26" t="e">
        <f t="shared" si="43"/>
        <v>#VALUE!</v>
      </c>
      <c r="W160" s="26" t="e">
        <f t="shared" si="44"/>
        <v>#VALUE!</v>
      </c>
      <c r="X160" s="26" t="e">
        <f t="shared" si="45"/>
        <v>#VALUE!</v>
      </c>
      <c r="Y160" s="26" t="e">
        <f t="shared" si="46"/>
        <v>#VALUE!</v>
      </c>
      <c r="Z160" s="26" t="e">
        <f t="shared" si="47"/>
        <v>#VALUE!</v>
      </c>
      <c r="AA160" s="26" t="e">
        <f t="shared" si="48"/>
        <v>#VALUE!</v>
      </c>
      <c r="AB160" s="26" t="e">
        <f>IF(P160&gt;0,IF(SUM($N$16:N160)&gt;0,'Program 2'!Loan_Amount-SUM($N$16:N160),'Program 2'!Loan_Amount),0)</f>
        <v>#VALUE!</v>
      </c>
      <c r="AC160" s="37" t="e">
        <f>AB160*('Step 2 Program Parameters'!$C$3/12)</f>
        <v>#VALUE!</v>
      </c>
      <c r="AD160" s="26"/>
      <c r="AE160" s="26"/>
    </row>
    <row r="161" spans="1:31" x14ac:dyDescent="0.2">
      <c r="A161" s="27" t="str">
        <f>IF(Values_Entered,A160+1,"")</f>
        <v/>
      </c>
      <c r="B161" s="28" t="str">
        <f t="shared" si="49"/>
        <v/>
      </c>
      <c r="C161" s="29" t="str">
        <f t="shared" si="57"/>
        <v/>
      </c>
      <c r="D161" s="29" t="str">
        <f t="shared" si="58"/>
        <v/>
      </c>
      <c r="E161" s="29" t="str">
        <f t="shared" si="50"/>
        <v/>
      </c>
      <c r="F161" s="29" t="str">
        <f t="shared" si="40"/>
        <v/>
      </c>
      <c r="G161" s="29" t="str">
        <f>IF(Pay_Num&lt;&gt;"",IF('Program 2'!Pay_Num&lt;=$J$2,0,Total_Pay-Int),"")</f>
        <v/>
      </c>
      <c r="H161" s="29" t="str">
        <f t="shared" si="59"/>
        <v/>
      </c>
      <c r="I161" s="29" t="str">
        <f t="shared" si="41"/>
        <v/>
      </c>
      <c r="J161" s="30" t="e">
        <f>IF('Program 2'!Beg_Bal&gt;0,E161*($G$3/($G$3+$G$5)),0)</f>
        <v>#VALUE!</v>
      </c>
      <c r="K161" s="30" t="e">
        <f>IF('Program 2'!Beg_Bal&gt;0,E161*($G$5/($G$5+$G$3)),0)</f>
        <v>#VALUE!</v>
      </c>
      <c r="L161" s="30" t="e">
        <f>IF(C161&lt;0,C161*0,IF($M$5&lt;1,(($M$5/12)*'Program 2'!C161),$M$5))</f>
        <v>#VALUE!</v>
      </c>
      <c r="M161" s="26"/>
      <c r="N161" s="26"/>
      <c r="O161" s="38">
        <f t="shared" si="51"/>
        <v>0</v>
      </c>
      <c r="P161" s="26" t="e">
        <f t="shared" si="52"/>
        <v>#VALUE!</v>
      </c>
      <c r="Q161" s="26" t="e">
        <f t="shared" si="42"/>
        <v>#VALUE!</v>
      </c>
      <c r="R161" s="31" t="e">
        <f t="shared" si="53"/>
        <v>#VALUE!</v>
      </c>
      <c r="S161" s="31" t="e">
        <f t="shared" si="54"/>
        <v>#VALUE!</v>
      </c>
      <c r="T161" s="31" t="e">
        <f t="shared" si="55"/>
        <v>#VALUE!</v>
      </c>
      <c r="U161" s="31" t="e">
        <f t="shared" si="56"/>
        <v>#VALUE!</v>
      </c>
      <c r="V161" s="26" t="e">
        <f t="shared" si="43"/>
        <v>#VALUE!</v>
      </c>
      <c r="W161" s="26" t="e">
        <f t="shared" si="44"/>
        <v>#VALUE!</v>
      </c>
      <c r="X161" s="26" t="e">
        <f t="shared" si="45"/>
        <v>#VALUE!</v>
      </c>
      <c r="Y161" s="26" t="e">
        <f t="shared" si="46"/>
        <v>#VALUE!</v>
      </c>
      <c r="Z161" s="26" t="e">
        <f t="shared" si="47"/>
        <v>#VALUE!</v>
      </c>
      <c r="AA161" s="26" t="e">
        <f t="shared" si="48"/>
        <v>#VALUE!</v>
      </c>
      <c r="AB161" s="26" t="e">
        <f>IF(P161&gt;0,IF(SUM($N$16:N161)&gt;0,'Program 2'!Loan_Amount-SUM($N$16:N161),'Program 2'!Loan_Amount),0)</f>
        <v>#VALUE!</v>
      </c>
      <c r="AC161" s="37" t="e">
        <f>AB161*('Step 2 Program Parameters'!$C$3/12)</f>
        <v>#VALUE!</v>
      </c>
      <c r="AD161" s="26"/>
      <c r="AE161" s="26"/>
    </row>
    <row r="162" spans="1:31" x14ac:dyDescent="0.2">
      <c r="A162" s="27" t="str">
        <f>IF(Values_Entered,A161+1,"")</f>
        <v/>
      </c>
      <c r="B162" s="28" t="str">
        <f t="shared" si="49"/>
        <v/>
      </c>
      <c r="C162" s="29" t="str">
        <f t="shared" si="57"/>
        <v/>
      </c>
      <c r="D162" s="29" t="str">
        <f t="shared" si="58"/>
        <v/>
      </c>
      <c r="E162" s="29" t="str">
        <f t="shared" si="50"/>
        <v/>
      </c>
      <c r="F162" s="29" t="str">
        <f t="shared" si="40"/>
        <v/>
      </c>
      <c r="G162" s="29" t="str">
        <f>IF(Pay_Num&lt;&gt;"",IF('Program 2'!Pay_Num&lt;=$J$2,0,Total_Pay-Int),"")</f>
        <v/>
      </c>
      <c r="H162" s="29" t="str">
        <f t="shared" si="59"/>
        <v/>
      </c>
      <c r="I162" s="29" t="str">
        <f t="shared" si="41"/>
        <v/>
      </c>
      <c r="J162" s="30" t="e">
        <f>IF('Program 2'!Beg_Bal&gt;0,E162*($G$3/($G$3+$G$5)),0)</f>
        <v>#VALUE!</v>
      </c>
      <c r="K162" s="30" t="e">
        <f>IF('Program 2'!Beg_Bal&gt;0,E162*($G$5/($G$5+$G$3)),0)</f>
        <v>#VALUE!</v>
      </c>
      <c r="L162" s="30" t="e">
        <f>IF(C162&lt;0,C162*0,IF($M$5&lt;1,(($M$5/12)*'Program 2'!C162),$M$5))</f>
        <v>#VALUE!</v>
      </c>
      <c r="M162" s="26"/>
      <c r="N162" s="26"/>
      <c r="O162" s="38">
        <f t="shared" si="51"/>
        <v>0</v>
      </c>
      <c r="P162" s="26" t="e">
        <f t="shared" si="52"/>
        <v>#VALUE!</v>
      </c>
      <c r="Q162" s="26" t="e">
        <f t="shared" si="42"/>
        <v>#VALUE!</v>
      </c>
      <c r="R162" s="31" t="e">
        <f t="shared" si="53"/>
        <v>#VALUE!</v>
      </c>
      <c r="S162" s="31" t="e">
        <f t="shared" si="54"/>
        <v>#VALUE!</v>
      </c>
      <c r="T162" s="31" t="e">
        <f t="shared" si="55"/>
        <v>#VALUE!</v>
      </c>
      <c r="U162" s="31" t="e">
        <f t="shared" si="56"/>
        <v>#VALUE!</v>
      </c>
      <c r="V162" s="26" t="e">
        <f t="shared" si="43"/>
        <v>#VALUE!</v>
      </c>
      <c r="W162" s="26" t="e">
        <f t="shared" si="44"/>
        <v>#VALUE!</v>
      </c>
      <c r="X162" s="26" t="e">
        <f t="shared" si="45"/>
        <v>#VALUE!</v>
      </c>
      <c r="Y162" s="26" t="e">
        <f t="shared" si="46"/>
        <v>#VALUE!</v>
      </c>
      <c r="Z162" s="26" t="e">
        <f t="shared" si="47"/>
        <v>#VALUE!</v>
      </c>
      <c r="AA162" s="26" t="e">
        <f t="shared" si="48"/>
        <v>#VALUE!</v>
      </c>
      <c r="AB162" s="26" t="e">
        <f>IF(P162&gt;0,IF(SUM($N$16:N162)&gt;0,'Program 2'!Loan_Amount-SUM($N$16:N162),'Program 2'!Loan_Amount),0)</f>
        <v>#VALUE!</v>
      </c>
      <c r="AC162" s="37" t="e">
        <f>AB162*('Step 2 Program Parameters'!$C$3/12)</f>
        <v>#VALUE!</v>
      </c>
      <c r="AD162" s="26"/>
      <c r="AE162" s="26"/>
    </row>
    <row r="163" spans="1:31" x14ac:dyDescent="0.2">
      <c r="A163" s="27" t="str">
        <f>IF(Values_Entered,A162+1,"")</f>
        <v/>
      </c>
      <c r="B163" s="28" t="str">
        <f t="shared" si="49"/>
        <v/>
      </c>
      <c r="C163" s="29" t="str">
        <f t="shared" si="57"/>
        <v/>
      </c>
      <c r="D163" s="29" t="str">
        <f t="shared" si="58"/>
        <v/>
      </c>
      <c r="E163" s="29" t="str">
        <f t="shared" si="50"/>
        <v/>
      </c>
      <c r="F163" s="29" t="str">
        <f t="shared" si="40"/>
        <v/>
      </c>
      <c r="G163" s="29" t="str">
        <f>IF(Pay_Num&lt;&gt;"",IF('Program 2'!Pay_Num&lt;=$J$2,0,Total_Pay-Int),"")</f>
        <v/>
      </c>
      <c r="H163" s="29" t="str">
        <f t="shared" si="59"/>
        <v/>
      </c>
      <c r="I163" s="29" t="str">
        <f t="shared" si="41"/>
        <v/>
      </c>
      <c r="J163" s="30" t="e">
        <f>IF('Program 2'!Beg_Bal&gt;0,E163*($G$3/($G$3+$G$5)),0)</f>
        <v>#VALUE!</v>
      </c>
      <c r="K163" s="30" t="e">
        <f>IF('Program 2'!Beg_Bal&gt;0,E163*($G$5/($G$5+$G$3)),0)</f>
        <v>#VALUE!</v>
      </c>
      <c r="L163" s="30" t="e">
        <f>IF(C163&lt;0,C163*0,IF($M$5&lt;1,(($M$5/12)*'Program 2'!C163),$M$5))</f>
        <v>#VALUE!</v>
      </c>
      <c r="M163" s="26"/>
      <c r="N163" s="26"/>
      <c r="O163" s="38">
        <f t="shared" si="51"/>
        <v>0</v>
      </c>
      <c r="P163" s="26" t="e">
        <f t="shared" si="52"/>
        <v>#VALUE!</v>
      </c>
      <c r="Q163" s="26" t="e">
        <f t="shared" si="42"/>
        <v>#VALUE!</v>
      </c>
      <c r="R163" s="31" t="e">
        <f t="shared" si="53"/>
        <v>#VALUE!</v>
      </c>
      <c r="S163" s="31" t="e">
        <f t="shared" si="54"/>
        <v>#VALUE!</v>
      </c>
      <c r="T163" s="31" t="e">
        <f t="shared" si="55"/>
        <v>#VALUE!</v>
      </c>
      <c r="U163" s="31" t="e">
        <f t="shared" si="56"/>
        <v>#VALUE!</v>
      </c>
      <c r="V163" s="26" t="e">
        <f t="shared" si="43"/>
        <v>#VALUE!</v>
      </c>
      <c r="W163" s="26" t="e">
        <f t="shared" si="44"/>
        <v>#VALUE!</v>
      </c>
      <c r="X163" s="26" t="e">
        <f t="shared" si="45"/>
        <v>#VALUE!</v>
      </c>
      <c r="Y163" s="26" t="e">
        <f t="shared" si="46"/>
        <v>#VALUE!</v>
      </c>
      <c r="Z163" s="26" t="e">
        <f t="shared" si="47"/>
        <v>#VALUE!</v>
      </c>
      <c r="AA163" s="26" t="e">
        <f t="shared" si="48"/>
        <v>#VALUE!</v>
      </c>
      <c r="AB163" s="26" t="e">
        <f>IF(P163&gt;0,IF(SUM($N$16:N163)&gt;0,'Program 2'!Loan_Amount-SUM($N$16:N163),'Program 2'!Loan_Amount),0)</f>
        <v>#VALUE!</v>
      </c>
      <c r="AC163" s="37" t="e">
        <f>AB163*('Step 2 Program Parameters'!$C$3/12)</f>
        <v>#VALUE!</v>
      </c>
      <c r="AD163" s="26"/>
      <c r="AE163" s="26"/>
    </row>
    <row r="164" spans="1:31" x14ac:dyDescent="0.2">
      <c r="A164" s="27" t="str">
        <f>IF(Values_Entered,A163+1,"")</f>
        <v/>
      </c>
      <c r="B164" s="28" t="str">
        <f t="shared" si="49"/>
        <v/>
      </c>
      <c r="C164" s="29" t="str">
        <f t="shared" si="57"/>
        <v/>
      </c>
      <c r="D164" s="29" t="str">
        <f t="shared" si="58"/>
        <v/>
      </c>
      <c r="E164" s="29" t="str">
        <f t="shared" si="50"/>
        <v/>
      </c>
      <c r="F164" s="29" t="str">
        <f t="shared" si="40"/>
        <v/>
      </c>
      <c r="G164" s="29" t="str">
        <f>IF(Pay_Num&lt;&gt;"",IF('Program 2'!Pay_Num&lt;=$J$2,0,Total_Pay-Int),"")</f>
        <v/>
      </c>
      <c r="H164" s="29" t="str">
        <f t="shared" si="59"/>
        <v/>
      </c>
      <c r="I164" s="29" t="str">
        <f t="shared" si="41"/>
        <v/>
      </c>
      <c r="J164" s="30" t="e">
        <f>IF('Program 2'!Beg_Bal&gt;0,E164*($G$3/($G$3+$G$5)),0)</f>
        <v>#VALUE!</v>
      </c>
      <c r="K164" s="30" t="e">
        <f>IF('Program 2'!Beg_Bal&gt;0,E164*($G$5/($G$5+$G$3)),0)</f>
        <v>#VALUE!</v>
      </c>
      <c r="L164" s="30" t="e">
        <f>IF(C164&lt;0,C164*0,IF($M$5&lt;1,(($M$5/12)*'Program 2'!C164),$M$5))</f>
        <v>#VALUE!</v>
      </c>
      <c r="M164" s="26"/>
      <c r="N164" s="26"/>
      <c r="O164" s="38">
        <f t="shared" si="51"/>
        <v>0</v>
      </c>
      <c r="P164" s="26" t="e">
        <f t="shared" si="52"/>
        <v>#VALUE!</v>
      </c>
      <c r="Q164" s="26" t="e">
        <f t="shared" si="42"/>
        <v>#VALUE!</v>
      </c>
      <c r="R164" s="31" t="e">
        <f t="shared" si="53"/>
        <v>#VALUE!</v>
      </c>
      <c r="S164" s="31" t="e">
        <f t="shared" si="54"/>
        <v>#VALUE!</v>
      </c>
      <c r="T164" s="31" t="e">
        <f t="shared" si="55"/>
        <v>#VALUE!</v>
      </c>
      <c r="U164" s="31" t="e">
        <f t="shared" si="56"/>
        <v>#VALUE!</v>
      </c>
      <c r="V164" s="26" t="e">
        <f t="shared" si="43"/>
        <v>#VALUE!</v>
      </c>
      <c r="W164" s="26" t="e">
        <f t="shared" si="44"/>
        <v>#VALUE!</v>
      </c>
      <c r="X164" s="26" t="e">
        <f t="shared" si="45"/>
        <v>#VALUE!</v>
      </c>
      <c r="Y164" s="26" t="e">
        <f t="shared" si="46"/>
        <v>#VALUE!</v>
      </c>
      <c r="Z164" s="26" t="e">
        <f t="shared" si="47"/>
        <v>#VALUE!</v>
      </c>
      <c r="AA164" s="26" t="e">
        <f t="shared" si="48"/>
        <v>#VALUE!</v>
      </c>
      <c r="AB164" s="26" t="e">
        <f>IF(P164&gt;0,IF(SUM($N$16:N164)&gt;0,'Program 2'!Loan_Amount-SUM($N$16:N164),'Program 2'!Loan_Amount),0)</f>
        <v>#VALUE!</v>
      </c>
      <c r="AC164" s="37" t="e">
        <f>AB164*('Step 2 Program Parameters'!$C$3/12)</f>
        <v>#VALUE!</v>
      </c>
      <c r="AD164" s="26"/>
      <c r="AE164" s="26"/>
    </row>
    <row r="165" spans="1:31" x14ac:dyDescent="0.2">
      <c r="A165" s="27" t="str">
        <f>IF(Values_Entered,A164+1,"")</f>
        <v/>
      </c>
      <c r="B165" s="28" t="str">
        <f t="shared" si="49"/>
        <v/>
      </c>
      <c r="C165" s="29" t="str">
        <f t="shared" si="57"/>
        <v/>
      </c>
      <c r="D165" s="29" t="str">
        <f t="shared" si="58"/>
        <v/>
      </c>
      <c r="E165" s="29" t="str">
        <f t="shared" si="50"/>
        <v/>
      </c>
      <c r="F165" s="29" t="str">
        <f t="shared" si="40"/>
        <v/>
      </c>
      <c r="G165" s="29" t="str">
        <f>IF(Pay_Num&lt;&gt;"",IF('Program 2'!Pay_Num&lt;=$J$2,0,Total_Pay-Int),"")</f>
        <v/>
      </c>
      <c r="H165" s="29" t="str">
        <f t="shared" si="59"/>
        <v/>
      </c>
      <c r="I165" s="29" t="str">
        <f t="shared" si="41"/>
        <v/>
      </c>
      <c r="J165" s="30" t="e">
        <f>IF('Program 2'!Beg_Bal&gt;0,E165*($G$3/($G$3+$G$5)),0)</f>
        <v>#VALUE!</v>
      </c>
      <c r="K165" s="30" t="e">
        <f>IF('Program 2'!Beg_Bal&gt;0,E165*($G$5/($G$5+$G$3)),0)</f>
        <v>#VALUE!</v>
      </c>
      <c r="L165" s="30" t="e">
        <f>IF(C165&lt;0,C165*0,IF($M$5&lt;1,(($M$5/12)*'Program 2'!C165),$M$5))</f>
        <v>#VALUE!</v>
      </c>
      <c r="M165" s="26"/>
      <c r="N165" s="26"/>
      <c r="O165" s="38">
        <f t="shared" si="51"/>
        <v>0</v>
      </c>
      <c r="P165" s="26" t="e">
        <f t="shared" si="52"/>
        <v>#VALUE!</v>
      </c>
      <c r="Q165" s="26" t="e">
        <f t="shared" si="42"/>
        <v>#VALUE!</v>
      </c>
      <c r="R165" s="31" t="e">
        <f t="shared" si="53"/>
        <v>#VALUE!</v>
      </c>
      <c r="S165" s="31" t="e">
        <f t="shared" si="54"/>
        <v>#VALUE!</v>
      </c>
      <c r="T165" s="31" t="e">
        <f t="shared" si="55"/>
        <v>#VALUE!</v>
      </c>
      <c r="U165" s="31" t="e">
        <f t="shared" si="56"/>
        <v>#VALUE!</v>
      </c>
      <c r="V165" s="26" t="e">
        <f t="shared" si="43"/>
        <v>#VALUE!</v>
      </c>
      <c r="W165" s="26" t="e">
        <f t="shared" si="44"/>
        <v>#VALUE!</v>
      </c>
      <c r="X165" s="26" t="e">
        <f t="shared" si="45"/>
        <v>#VALUE!</v>
      </c>
      <c r="Y165" s="26" t="e">
        <f t="shared" si="46"/>
        <v>#VALUE!</v>
      </c>
      <c r="Z165" s="26" t="e">
        <f t="shared" si="47"/>
        <v>#VALUE!</v>
      </c>
      <c r="AA165" s="26" t="e">
        <f t="shared" si="48"/>
        <v>#VALUE!</v>
      </c>
      <c r="AB165" s="26" t="e">
        <f>IF(P165&gt;0,IF(SUM($N$16:N165)&gt;0,'Program 2'!Loan_Amount-SUM($N$16:N165),'Program 2'!Loan_Amount),0)</f>
        <v>#VALUE!</v>
      </c>
      <c r="AC165" s="37" t="e">
        <f>AB165*('Step 2 Program Parameters'!$C$3/12)</f>
        <v>#VALUE!</v>
      </c>
      <c r="AD165" s="26"/>
    </row>
    <row r="166" spans="1:31" x14ac:dyDescent="0.2">
      <c r="A166" s="27" t="str">
        <f>IF(Values_Entered,A165+1,"")</f>
        <v/>
      </c>
      <c r="B166" s="28" t="str">
        <f t="shared" si="49"/>
        <v/>
      </c>
      <c r="C166" s="29" t="str">
        <f t="shared" si="57"/>
        <v/>
      </c>
      <c r="D166" s="29" t="str">
        <f t="shared" si="58"/>
        <v/>
      </c>
      <c r="E166" s="29" t="str">
        <f t="shared" si="50"/>
        <v/>
      </c>
      <c r="F166" s="29" t="str">
        <f t="shared" si="40"/>
        <v/>
      </c>
      <c r="G166" s="29" t="str">
        <f>IF(Pay_Num&lt;&gt;"",IF('Program 2'!Pay_Num&lt;=$J$2,0,Total_Pay-Int),"")</f>
        <v/>
      </c>
      <c r="H166" s="29" t="str">
        <f t="shared" si="59"/>
        <v/>
      </c>
      <c r="I166" s="29" t="str">
        <f t="shared" si="41"/>
        <v/>
      </c>
      <c r="J166" s="30" t="e">
        <f>IF('Program 2'!Beg_Bal&gt;0,E166*($G$3/($G$3+$G$5)),0)</f>
        <v>#VALUE!</v>
      </c>
      <c r="K166" s="30" t="e">
        <f>IF('Program 2'!Beg_Bal&gt;0,E166*($G$5/($G$5+$G$3)),0)</f>
        <v>#VALUE!</v>
      </c>
      <c r="L166" s="30" t="e">
        <f>IF(C166&lt;0,C166*0,IF($M$5&lt;1,(($M$5/12)*'Program 2'!C166),$M$5))</f>
        <v>#VALUE!</v>
      </c>
      <c r="M166" s="26"/>
      <c r="N166" s="26"/>
      <c r="O166" s="38">
        <f t="shared" si="51"/>
        <v>0</v>
      </c>
      <c r="P166" s="26" t="e">
        <f t="shared" si="52"/>
        <v>#VALUE!</v>
      </c>
      <c r="Q166" s="26" t="e">
        <f t="shared" si="42"/>
        <v>#VALUE!</v>
      </c>
      <c r="R166" s="31" t="e">
        <f t="shared" si="53"/>
        <v>#VALUE!</v>
      </c>
      <c r="S166" s="31" t="e">
        <f t="shared" si="54"/>
        <v>#VALUE!</v>
      </c>
      <c r="T166" s="31" t="e">
        <f t="shared" si="55"/>
        <v>#VALUE!</v>
      </c>
      <c r="U166" s="31" t="e">
        <f t="shared" si="56"/>
        <v>#VALUE!</v>
      </c>
      <c r="V166" s="26" t="e">
        <f t="shared" si="43"/>
        <v>#VALUE!</v>
      </c>
      <c r="W166" s="26" t="e">
        <f t="shared" si="44"/>
        <v>#VALUE!</v>
      </c>
      <c r="X166" s="26" t="e">
        <f t="shared" si="45"/>
        <v>#VALUE!</v>
      </c>
      <c r="Y166" s="26" t="e">
        <f t="shared" si="46"/>
        <v>#VALUE!</v>
      </c>
      <c r="Z166" s="26" t="e">
        <f t="shared" si="47"/>
        <v>#VALUE!</v>
      </c>
      <c r="AA166" s="26" t="e">
        <f t="shared" si="48"/>
        <v>#VALUE!</v>
      </c>
      <c r="AB166" s="26" t="e">
        <f>IF(P166&gt;0,IF(SUM($N$16:N166)&gt;0,'Program 2'!Loan_Amount-SUM($N$16:N166),'Program 2'!Loan_Amount),0)</f>
        <v>#VALUE!</v>
      </c>
      <c r="AC166" s="37" t="e">
        <f>AB166*('Step 2 Program Parameters'!$C$3/12)</f>
        <v>#VALUE!</v>
      </c>
      <c r="AD166" s="26"/>
    </row>
    <row r="167" spans="1:31" x14ac:dyDescent="0.2">
      <c r="A167" s="27" t="str">
        <f>IF(Values_Entered,A166+1,"")</f>
        <v/>
      </c>
      <c r="B167" s="28" t="str">
        <f t="shared" si="49"/>
        <v/>
      </c>
      <c r="C167" s="29" t="str">
        <f t="shared" si="57"/>
        <v/>
      </c>
      <c r="D167" s="29" t="str">
        <f t="shared" si="58"/>
        <v/>
      </c>
      <c r="E167" s="29" t="str">
        <f t="shared" si="50"/>
        <v/>
      </c>
      <c r="F167" s="29" t="str">
        <f t="shared" si="40"/>
        <v/>
      </c>
      <c r="G167" s="29" t="str">
        <f>IF(Pay_Num&lt;&gt;"",IF('Program 2'!Pay_Num&lt;=$J$2,0,Total_Pay-Int),"")</f>
        <v/>
      </c>
      <c r="H167" s="29" t="str">
        <f t="shared" si="59"/>
        <v/>
      </c>
      <c r="I167" s="29" t="str">
        <f t="shared" si="41"/>
        <v/>
      </c>
      <c r="J167" s="30" t="e">
        <f>IF('Program 2'!Beg_Bal&gt;0,E167*($G$3/($G$3+$G$5)),0)</f>
        <v>#VALUE!</v>
      </c>
      <c r="K167" s="30" t="e">
        <f>IF('Program 2'!Beg_Bal&gt;0,E167*($G$5/($G$5+$G$3)),0)</f>
        <v>#VALUE!</v>
      </c>
      <c r="L167" s="30" t="e">
        <f>IF(C167&lt;0,C167*0,IF($M$5&lt;1,(($M$5/12)*'Program 2'!C167),$M$5))</f>
        <v>#VALUE!</v>
      </c>
      <c r="M167" s="26"/>
      <c r="N167" s="26"/>
      <c r="O167" s="38">
        <f t="shared" si="51"/>
        <v>0</v>
      </c>
      <c r="P167" s="26" t="e">
        <f t="shared" si="52"/>
        <v>#VALUE!</v>
      </c>
      <c r="Q167" s="26" t="e">
        <f t="shared" si="42"/>
        <v>#VALUE!</v>
      </c>
      <c r="R167" s="31" t="e">
        <f t="shared" si="53"/>
        <v>#VALUE!</v>
      </c>
      <c r="S167" s="31" t="e">
        <f t="shared" si="54"/>
        <v>#VALUE!</v>
      </c>
      <c r="T167" s="31" t="e">
        <f t="shared" si="55"/>
        <v>#VALUE!</v>
      </c>
      <c r="U167" s="31" t="e">
        <f t="shared" si="56"/>
        <v>#VALUE!</v>
      </c>
      <c r="V167" s="26" t="e">
        <f t="shared" si="43"/>
        <v>#VALUE!</v>
      </c>
      <c r="W167" s="26" t="e">
        <f t="shared" si="44"/>
        <v>#VALUE!</v>
      </c>
      <c r="X167" s="26" t="e">
        <f t="shared" si="45"/>
        <v>#VALUE!</v>
      </c>
      <c r="Y167" s="26" t="e">
        <f t="shared" si="46"/>
        <v>#VALUE!</v>
      </c>
      <c r="Z167" s="26" t="e">
        <f t="shared" si="47"/>
        <v>#VALUE!</v>
      </c>
      <c r="AA167" s="26" t="e">
        <f t="shared" si="48"/>
        <v>#VALUE!</v>
      </c>
      <c r="AB167" s="26" t="e">
        <f>IF(P167&gt;0,IF(SUM($N$16:N167)&gt;0,'Program 2'!Loan_Amount-SUM($N$16:N167),'Program 2'!Loan_Amount),0)</f>
        <v>#VALUE!</v>
      </c>
      <c r="AC167" s="37" t="e">
        <f>AB167*('Step 2 Program Parameters'!$C$3/12)</f>
        <v>#VALUE!</v>
      </c>
      <c r="AD167" s="26"/>
    </row>
    <row r="168" spans="1:31" x14ac:dyDescent="0.2">
      <c r="A168" s="27" t="str">
        <f>IF(Values_Entered,A167+1,"")</f>
        <v/>
      </c>
      <c r="B168" s="28" t="str">
        <f t="shared" si="49"/>
        <v/>
      </c>
      <c r="C168" s="29" t="str">
        <f t="shared" si="57"/>
        <v/>
      </c>
      <c r="D168" s="29" t="str">
        <f t="shared" si="58"/>
        <v/>
      </c>
      <c r="E168" s="29" t="str">
        <f t="shared" si="50"/>
        <v/>
      </c>
      <c r="F168" s="29" t="str">
        <f t="shared" si="40"/>
        <v/>
      </c>
      <c r="G168" s="29" t="str">
        <f>IF(Pay_Num&lt;&gt;"",IF('Program 2'!Pay_Num&lt;=$J$2,0,Total_Pay-Int),"")</f>
        <v/>
      </c>
      <c r="H168" s="29" t="str">
        <f t="shared" si="59"/>
        <v/>
      </c>
      <c r="I168" s="29" t="str">
        <f t="shared" si="41"/>
        <v/>
      </c>
      <c r="J168" s="30" t="e">
        <f>IF('Program 2'!Beg_Bal&gt;0,E168*($G$3/($G$3+$G$5)),0)</f>
        <v>#VALUE!</v>
      </c>
      <c r="K168" s="30" t="e">
        <f>IF('Program 2'!Beg_Bal&gt;0,E168*($G$5/($G$5+$G$3)),0)</f>
        <v>#VALUE!</v>
      </c>
      <c r="L168" s="30" t="e">
        <f>IF(C168&lt;0,C168*0,IF($M$5&lt;1,(($M$5/12)*'Program 2'!C168),$M$5))</f>
        <v>#VALUE!</v>
      </c>
      <c r="M168" s="26"/>
      <c r="N168" s="26"/>
      <c r="O168" s="38">
        <f t="shared" si="51"/>
        <v>0</v>
      </c>
      <c r="P168" s="26" t="e">
        <f t="shared" si="52"/>
        <v>#VALUE!</v>
      </c>
      <c r="Q168" s="26" t="e">
        <f t="shared" si="42"/>
        <v>#VALUE!</v>
      </c>
      <c r="R168" s="31" t="e">
        <f t="shared" si="53"/>
        <v>#VALUE!</v>
      </c>
      <c r="S168" s="31" t="e">
        <f t="shared" si="54"/>
        <v>#VALUE!</v>
      </c>
      <c r="T168" s="31" t="e">
        <f t="shared" si="55"/>
        <v>#VALUE!</v>
      </c>
      <c r="U168" s="31" t="e">
        <f t="shared" si="56"/>
        <v>#VALUE!</v>
      </c>
      <c r="V168" s="26" t="e">
        <f t="shared" si="43"/>
        <v>#VALUE!</v>
      </c>
      <c r="W168" s="26" t="e">
        <f t="shared" si="44"/>
        <v>#VALUE!</v>
      </c>
      <c r="X168" s="26" t="e">
        <f t="shared" si="45"/>
        <v>#VALUE!</v>
      </c>
      <c r="Y168" s="26" t="e">
        <f t="shared" si="46"/>
        <v>#VALUE!</v>
      </c>
      <c r="Z168" s="26" t="e">
        <f t="shared" si="47"/>
        <v>#VALUE!</v>
      </c>
      <c r="AA168" s="26" t="e">
        <f t="shared" si="48"/>
        <v>#VALUE!</v>
      </c>
      <c r="AB168" s="26" t="e">
        <f>IF(P168&gt;0,IF(SUM($N$16:N168)&gt;0,'Program 2'!Loan_Amount-SUM($N$16:N168),'Program 2'!Loan_Amount),0)</f>
        <v>#VALUE!</v>
      </c>
      <c r="AC168" s="37" t="e">
        <f>AB168*('Step 2 Program Parameters'!$C$3/12)</f>
        <v>#VALUE!</v>
      </c>
      <c r="AD168" s="26"/>
    </row>
    <row r="169" spans="1:31" x14ac:dyDescent="0.2">
      <c r="A169" s="27" t="str">
        <f>IF(Values_Entered,A168+1,"")</f>
        <v/>
      </c>
      <c r="B169" s="28" t="str">
        <f t="shared" si="49"/>
        <v/>
      </c>
      <c r="C169" s="29" t="str">
        <f t="shared" si="57"/>
        <v/>
      </c>
      <c r="D169" s="29" t="str">
        <f t="shared" si="58"/>
        <v/>
      </c>
      <c r="E169" s="29" t="str">
        <f t="shared" si="50"/>
        <v/>
      </c>
      <c r="F169" s="29" t="str">
        <f t="shared" si="40"/>
        <v/>
      </c>
      <c r="G169" s="29" t="str">
        <f>IF(Pay_Num&lt;&gt;"",IF('Program 2'!Pay_Num&lt;=$J$2,0,Total_Pay-Int),"")</f>
        <v/>
      </c>
      <c r="H169" s="29" t="str">
        <f t="shared" si="59"/>
        <v/>
      </c>
      <c r="I169" s="29" t="str">
        <f t="shared" si="41"/>
        <v/>
      </c>
      <c r="J169" s="30" t="e">
        <f>IF('Program 2'!Beg_Bal&gt;0,E169*($G$3/($G$3+$G$5)),0)</f>
        <v>#VALUE!</v>
      </c>
      <c r="K169" s="30" t="e">
        <f>IF('Program 2'!Beg_Bal&gt;0,E169*($G$5/($G$5+$G$3)),0)</f>
        <v>#VALUE!</v>
      </c>
      <c r="L169" s="30" t="e">
        <f>IF(C169&lt;0,C169*0,IF($M$5&lt;1,(($M$5/12)*'Program 2'!C169),$M$5))</f>
        <v>#VALUE!</v>
      </c>
      <c r="M169" s="26"/>
      <c r="N169" s="26"/>
      <c r="O169" s="38">
        <f t="shared" si="51"/>
        <v>0</v>
      </c>
      <c r="P169" s="26" t="e">
        <f t="shared" si="52"/>
        <v>#VALUE!</v>
      </c>
      <c r="Q169" s="26" t="e">
        <f t="shared" si="42"/>
        <v>#VALUE!</v>
      </c>
      <c r="R169" s="31" t="e">
        <f t="shared" si="53"/>
        <v>#VALUE!</v>
      </c>
      <c r="S169" s="31" t="e">
        <f t="shared" si="54"/>
        <v>#VALUE!</v>
      </c>
      <c r="T169" s="31" t="e">
        <f t="shared" si="55"/>
        <v>#VALUE!</v>
      </c>
      <c r="U169" s="31" t="e">
        <f t="shared" si="56"/>
        <v>#VALUE!</v>
      </c>
      <c r="V169" s="26" t="e">
        <f t="shared" si="43"/>
        <v>#VALUE!</v>
      </c>
      <c r="W169" s="26" t="e">
        <f t="shared" si="44"/>
        <v>#VALUE!</v>
      </c>
      <c r="X169" s="26" t="e">
        <f t="shared" si="45"/>
        <v>#VALUE!</v>
      </c>
      <c r="Y169" s="26" t="e">
        <f t="shared" si="46"/>
        <v>#VALUE!</v>
      </c>
      <c r="Z169" s="26" t="e">
        <f t="shared" si="47"/>
        <v>#VALUE!</v>
      </c>
      <c r="AA169" s="26" t="e">
        <f t="shared" si="48"/>
        <v>#VALUE!</v>
      </c>
      <c r="AB169" s="26" t="e">
        <f>IF(P169&gt;0,IF(SUM($N$16:N169)&gt;0,'Program 2'!Loan_Amount-SUM($N$16:N169),'Program 2'!Loan_Amount),0)</f>
        <v>#VALUE!</v>
      </c>
      <c r="AC169" s="37" t="e">
        <f>AB169*('Step 2 Program Parameters'!$C$3/12)</f>
        <v>#VALUE!</v>
      </c>
      <c r="AD169" s="26"/>
    </row>
    <row r="170" spans="1:31" x14ac:dyDescent="0.2">
      <c r="A170" s="27" t="str">
        <f>IF(Values_Entered,A169+1,"")</f>
        <v/>
      </c>
      <c r="B170" s="28" t="str">
        <f t="shared" si="49"/>
        <v/>
      </c>
      <c r="C170" s="29" t="str">
        <f t="shared" si="57"/>
        <v/>
      </c>
      <c r="D170" s="29" t="str">
        <f t="shared" si="58"/>
        <v/>
      </c>
      <c r="E170" s="29" t="str">
        <f t="shared" si="50"/>
        <v/>
      </c>
      <c r="F170" s="29" t="str">
        <f t="shared" si="40"/>
        <v/>
      </c>
      <c r="G170" s="29" t="str">
        <f>IF(Pay_Num&lt;&gt;"",IF('Program 2'!Pay_Num&lt;=$J$2,0,Total_Pay-Int),"")</f>
        <v/>
      </c>
      <c r="H170" s="29" t="str">
        <f t="shared" si="59"/>
        <v/>
      </c>
      <c r="I170" s="29" t="str">
        <f t="shared" si="41"/>
        <v/>
      </c>
      <c r="J170" s="30" t="e">
        <f>IF('Program 2'!Beg_Bal&gt;0,E170*($G$3/($G$3+$G$5)),0)</f>
        <v>#VALUE!</v>
      </c>
      <c r="K170" s="30" t="e">
        <f>IF('Program 2'!Beg_Bal&gt;0,E170*($G$5/($G$5+$G$3)),0)</f>
        <v>#VALUE!</v>
      </c>
      <c r="L170" s="30" t="e">
        <f>IF(C170&lt;0,C170*0,IF($M$5&lt;1,(($M$5/12)*'Program 2'!C170),$M$5))</f>
        <v>#VALUE!</v>
      </c>
      <c r="M170" s="26"/>
      <c r="N170" s="26"/>
      <c r="O170" s="38">
        <f t="shared" si="51"/>
        <v>0</v>
      </c>
      <c r="P170" s="26" t="e">
        <f t="shared" si="52"/>
        <v>#VALUE!</v>
      </c>
      <c r="Q170" s="26" t="e">
        <f t="shared" si="42"/>
        <v>#VALUE!</v>
      </c>
      <c r="R170" s="31" t="e">
        <f t="shared" si="53"/>
        <v>#VALUE!</v>
      </c>
      <c r="S170" s="31" t="e">
        <f t="shared" si="54"/>
        <v>#VALUE!</v>
      </c>
      <c r="T170" s="31" t="e">
        <f t="shared" si="55"/>
        <v>#VALUE!</v>
      </c>
      <c r="U170" s="31" t="e">
        <f t="shared" si="56"/>
        <v>#VALUE!</v>
      </c>
      <c r="V170" s="26" t="e">
        <f t="shared" si="43"/>
        <v>#VALUE!</v>
      </c>
      <c r="W170" s="26" t="e">
        <f t="shared" si="44"/>
        <v>#VALUE!</v>
      </c>
      <c r="X170" s="26" t="e">
        <f t="shared" si="45"/>
        <v>#VALUE!</v>
      </c>
      <c r="Y170" s="26" t="e">
        <f t="shared" si="46"/>
        <v>#VALUE!</v>
      </c>
      <c r="Z170" s="26" t="e">
        <f t="shared" si="47"/>
        <v>#VALUE!</v>
      </c>
      <c r="AA170" s="26" t="e">
        <f t="shared" si="48"/>
        <v>#VALUE!</v>
      </c>
      <c r="AB170" s="26" t="e">
        <f>IF(P170&gt;0,IF(SUM($N$16:N170)&gt;0,'Program 2'!Loan_Amount-SUM($N$16:N170),'Program 2'!Loan_Amount),0)</f>
        <v>#VALUE!</v>
      </c>
      <c r="AC170" s="37" t="e">
        <f>AB170*('Step 2 Program Parameters'!$C$3/12)</f>
        <v>#VALUE!</v>
      </c>
      <c r="AD170" s="26"/>
    </row>
    <row r="171" spans="1:31" x14ac:dyDescent="0.2">
      <c r="A171" s="27" t="str">
        <f>IF(Values_Entered,A170+1,"")</f>
        <v/>
      </c>
      <c r="B171" s="28" t="str">
        <f t="shared" si="49"/>
        <v/>
      </c>
      <c r="C171" s="29" t="str">
        <f t="shared" si="57"/>
        <v/>
      </c>
      <c r="D171" s="29" t="str">
        <f t="shared" si="58"/>
        <v/>
      </c>
      <c r="E171" s="29" t="str">
        <f t="shared" si="50"/>
        <v/>
      </c>
      <c r="F171" s="29" t="str">
        <f t="shared" si="40"/>
        <v/>
      </c>
      <c r="G171" s="29" t="str">
        <f>IF(Pay_Num&lt;&gt;"",IF('Program 2'!Pay_Num&lt;=$J$2,0,Total_Pay-Int),"")</f>
        <v/>
      </c>
      <c r="H171" s="29" t="str">
        <f t="shared" si="59"/>
        <v/>
      </c>
      <c r="I171" s="29" t="str">
        <f t="shared" si="41"/>
        <v/>
      </c>
      <c r="J171" s="30" t="e">
        <f>IF('Program 2'!Beg_Bal&gt;0,E171*($G$3/($G$3+$G$5)),0)</f>
        <v>#VALUE!</v>
      </c>
      <c r="K171" s="30" t="e">
        <f>IF('Program 2'!Beg_Bal&gt;0,E171*($G$5/($G$5+$G$3)),0)</f>
        <v>#VALUE!</v>
      </c>
      <c r="L171" s="30" t="e">
        <f>IF(C171&lt;0,C171*0,IF($M$5&lt;1,(($M$5/12)*'Program 2'!C171),$M$5))</f>
        <v>#VALUE!</v>
      </c>
      <c r="M171" s="26"/>
      <c r="N171" s="26"/>
      <c r="O171" s="38">
        <f t="shared" si="51"/>
        <v>0</v>
      </c>
      <c r="P171" s="26" t="e">
        <f t="shared" si="52"/>
        <v>#VALUE!</v>
      </c>
      <c r="Q171" s="26" t="e">
        <f t="shared" si="42"/>
        <v>#VALUE!</v>
      </c>
      <c r="R171" s="31" t="e">
        <f t="shared" si="53"/>
        <v>#VALUE!</v>
      </c>
      <c r="S171" s="31" t="e">
        <f t="shared" si="54"/>
        <v>#VALUE!</v>
      </c>
      <c r="T171" s="31" t="e">
        <f t="shared" si="55"/>
        <v>#VALUE!</v>
      </c>
      <c r="U171" s="31" t="e">
        <f t="shared" si="56"/>
        <v>#VALUE!</v>
      </c>
      <c r="V171" s="26" t="e">
        <f t="shared" si="43"/>
        <v>#VALUE!</v>
      </c>
      <c r="W171" s="26" t="e">
        <f t="shared" si="44"/>
        <v>#VALUE!</v>
      </c>
      <c r="X171" s="26" t="e">
        <f t="shared" si="45"/>
        <v>#VALUE!</v>
      </c>
      <c r="Y171" s="26" t="e">
        <f t="shared" si="46"/>
        <v>#VALUE!</v>
      </c>
      <c r="Z171" s="26" t="e">
        <f t="shared" si="47"/>
        <v>#VALUE!</v>
      </c>
      <c r="AA171" s="26" t="e">
        <f t="shared" si="48"/>
        <v>#VALUE!</v>
      </c>
      <c r="AB171" s="26" t="e">
        <f>IF(P171&gt;0,IF(SUM($N$16:N171)&gt;0,'Program 2'!Loan_Amount-SUM($N$16:N171),'Program 2'!Loan_Amount),0)</f>
        <v>#VALUE!</v>
      </c>
      <c r="AC171" s="37" t="e">
        <f>AB171*('Step 2 Program Parameters'!$C$3/12)</f>
        <v>#VALUE!</v>
      </c>
      <c r="AD171" s="26"/>
      <c r="AE171" s="1" t="e">
        <f>'Step 2 Program Parameters'!$C$35*'Program 2'!Z171</f>
        <v>#VALUE!</v>
      </c>
    </row>
    <row r="172" spans="1:31" x14ac:dyDescent="0.2">
      <c r="A172" s="27" t="str">
        <f>IF(Values_Entered,A171+1,"")</f>
        <v/>
      </c>
      <c r="B172" s="28" t="str">
        <f t="shared" si="49"/>
        <v/>
      </c>
      <c r="C172" s="29" t="str">
        <f t="shared" si="57"/>
        <v/>
      </c>
      <c r="D172" s="29" t="str">
        <f t="shared" si="58"/>
        <v/>
      </c>
      <c r="E172" s="29" t="str">
        <f t="shared" si="50"/>
        <v/>
      </c>
      <c r="F172" s="29" t="str">
        <f t="shared" si="40"/>
        <v/>
      </c>
      <c r="G172" s="29" t="str">
        <f>IF(Pay_Num&lt;&gt;"",IF('Program 2'!Pay_Num&lt;=$J$2,0,Total_Pay-Int),"")</f>
        <v/>
      </c>
      <c r="H172" s="29" t="str">
        <f t="shared" si="59"/>
        <v/>
      </c>
      <c r="I172" s="29" t="str">
        <f t="shared" si="41"/>
        <v/>
      </c>
      <c r="J172" s="30" t="e">
        <f>IF('Program 2'!Beg_Bal&gt;0,E172*($G$3/($G$3+$G$5)),0)</f>
        <v>#VALUE!</v>
      </c>
      <c r="K172" s="30" t="e">
        <f>IF('Program 2'!Beg_Bal&gt;0,E172*($G$5/($G$5+$G$3)),0)</f>
        <v>#VALUE!</v>
      </c>
      <c r="L172" s="30" t="e">
        <f>IF(C172&lt;0,C172*0,IF($M$5&lt;1,(($M$5/12)*'Program 2'!C172),$M$5))</f>
        <v>#VALUE!</v>
      </c>
      <c r="M172" s="26"/>
      <c r="N172" s="26"/>
      <c r="O172" s="38">
        <f t="shared" si="51"/>
        <v>0</v>
      </c>
      <c r="P172" s="26" t="e">
        <f t="shared" si="52"/>
        <v>#VALUE!</v>
      </c>
      <c r="Q172" s="26" t="e">
        <f t="shared" si="42"/>
        <v>#VALUE!</v>
      </c>
      <c r="R172" s="31" t="e">
        <f t="shared" si="53"/>
        <v>#VALUE!</v>
      </c>
      <c r="S172" s="31" t="e">
        <f t="shared" si="54"/>
        <v>#VALUE!</v>
      </c>
      <c r="T172" s="31" t="e">
        <f t="shared" si="55"/>
        <v>#VALUE!</v>
      </c>
      <c r="U172" s="31" t="e">
        <f t="shared" si="56"/>
        <v>#VALUE!</v>
      </c>
      <c r="V172" s="26" t="e">
        <f t="shared" si="43"/>
        <v>#VALUE!</v>
      </c>
      <c r="W172" s="26" t="e">
        <f t="shared" si="44"/>
        <v>#VALUE!</v>
      </c>
      <c r="X172" s="26" t="e">
        <f t="shared" si="45"/>
        <v>#VALUE!</v>
      </c>
      <c r="Y172" s="26" t="e">
        <f t="shared" si="46"/>
        <v>#VALUE!</v>
      </c>
      <c r="Z172" s="26" t="e">
        <f t="shared" si="47"/>
        <v>#VALUE!</v>
      </c>
      <c r="AA172" s="26" t="e">
        <f t="shared" si="48"/>
        <v>#VALUE!</v>
      </c>
      <c r="AB172" s="26" t="e">
        <f>IF(P172&gt;0,IF(SUM($N$16:N172)&gt;0,'Program 2'!Loan_Amount-SUM($N$16:N172),'Program 2'!Loan_Amount),0)</f>
        <v>#VALUE!</v>
      </c>
      <c r="AC172" s="37" t="e">
        <f>AB172*('Step 2 Program Parameters'!$C$3/12)</f>
        <v>#VALUE!</v>
      </c>
      <c r="AD172" s="26"/>
      <c r="AE172" s="26"/>
    </row>
    <row r="173" spans="1:31" x14ac:dyDescent="0.2">
      <c r="A173" s="27" t="str">
        <f>IF(Values_Entered,A172+1,"")</f>
        <v/>
      </c>
      <c r="B173" s="28" t="str">
        <f t="shared" si="49"/>
        <v/>
      </c>
      <c r="C173" s="29" t="str">
        <f t="shared" si="57"/>
        <v/>
      </c>
      <c r="D173" s="29" t="str">
        <f t="shared" si="58"/>
        <v/>
      </c>
      <c r="E173" s="29" t="str">
        <f t="shared" si="50"/>
        <v/>
      </c>
      <c r="F173" s="29" t="str">
        <f t="shared" si="40"/>
        <v/>
      </c>
      <c r="G173" s="29" t="str">
        <f>IF(Pay_Num&lt;&gt;"",IF('Program 2'!Pay_Num&lt;=$J$2,0,Total_Pay-Int),"")</f>
        <v/>
      </c>
      <c r="H173" s="29" t="str">
        <f t="shared" si="59"/>
        <v/>
      </c>
      <c r="I173" s="29" t="str">
        <f t="shared" si="41"/>
        <v/>
      </c>
      <c r="J173" s="30" t="e">
        <f>IF('Program 2'!Beg_Bal&gt;0,E173*($G$3/($G$3+$G$5)),0)</f>
        <v>#VALUE!</v>
      </c>
      <c r="K173" s="30" t="e">
        <f>IF('Program 2'!Beg_Bal&gt;0,E173*($G$5/($G$5+$G$3)),0)</f>
        <v>#VALUE!</v>
      </c>
      <c r="L173" s="30" t="e">
        <f>IF(C173&lt;0,C173*0,IF($M$5&lt;1,(($M$5/12)*'Program 2'!C173),$M$5))</f>
        <v>#VALUE!</v>
      </c>
      <c r="M173" s="26"/>
      <c r="N173" s="26"/>
      <c r="O173" s="38">
        <f t="shared" si="51"/>
        <v>0</v>
      </c>
      <c r="P173" s="26" t="e">
        <f t="shared" si="52"/>
        <v>#VALUE!</v>
      </c>
      <c r="Q173" s="26" t="e">
        <f t="shared" si="42"/>
        <v>#VALUE!</v>
      </c>
      <c r="R173" s="31" t="e">
        <f t="shared" si="53"/>
        <v>#VALUE!</v>
      </c>
      <c r="S173" s="31" t="e">
        <f t="shared" si="54"/>
        <v>#VALUE!</v>
      </c>
      <c r="T173" s="31" t="e">
        <f t="shared" si="55"/>
        <v>#VALUE!</v>
      </c>
      <c r="U173" s="31" t="e">
        <f t="shared" si="56"/>
        <v>#VALUE!</v>
      </c>
      <c r="V173" s="26" t="e">
        <f t="shared" si="43"/>
        <v>#VALUE!</v>
      </c>
      <c r="W173" s="26" t="e">
        <f t="shared" si="44"/>
        <v>#VALUE!</v>
      </c>
      <c r="X173" s="26" t="e">
        <f t="shared" si="45"/>
        <v>#VALUE!</v>
      </c>
      <c r="Y173" s="26" t="e">
        <f t="shared" si="46"/>
        <v>#VALUE!</v>
      </c>
      <c r="Z173" s="26" t="e">
        <f t="shared" si="47"/>
        <v>#VALUE!</v>
      </c>
      <c r="AA173" s="26" t="e">
        <f t="shared" si="48"/>
        <v>#VALUE!</v>
      </c>
      <c r="AB173" s="26" t="e">
        <f>IF(P173&gt;0,IF(SUM($N$16:N173)&gt;0,'Program 2'!Loan_Amount-SUM($N$16:N173),'Program 2'!Loan_Amount),0)</f>
        <v>#VALUE!</v>
      </c>
      <c r="AC173" s="37" t="e">
        <f>AB173*('Step 2 Program Parameters'!$C$3/12)</f>
        <v>#VALUE!</v>
      </c>
      <c r="AD173" s="26"/>
      <c r="AE173" s="26"/>
    </row>
    <row r="174" spans="1:31" x14ac:dyDescent="0.2">
      <c r="A174" s="27" t="str">
        <f>IF(Values_Entered,A173+1,"")</f>
        <v/>
      </c>
      <c r="B174" s="28" t="str">
        <f t="shared" si="49"/>
        <v/>
      </c>
      <c r="C174" s="29" t="str">
        <f t="shared" si="57"/>
        <v/>
      </c>
      <c r="D174" s="29" t="str">
        <f t="shared" si="58"/>
        <v/>
      </c>
      <c r="E174" s="29" t="str">
        <f t="shared" si="50"/>
        <v/>
      </c>
      <c r="F174" s="29" t="str">
        <f t="shared" si="40"/>
        <v/>
      </c>
      <c r="G174" s="29" t="str">
        <f>IF(Pay_Num&lt;&gt;"",IF('Program 2'!Pay_Num&lt;=$J$2,0,Total_Pay-Int),"")</f>
        <v/>
      </c>
      <c r="H174" s="29" t="str">
        <f t="shared" si="59"/>
        <v/>
      </c>
      <c r="I174" s="29" t="str">
        <f t="shared" si="41"/>
        <v/>
      </c>
      <c r="J174" s="30" t="e">
        <f>IF('Program 2'!Beg_Bal&gt;0,E174*($G$3/($G$3+$G$5)),0)</f>
        <v>#VALUE!</v>
      </c>
      <c r="K174" s="30" t="e">
        <f>IF('Program 2'!Beg_Bal&gt;0,E174*($G$5/($G$5+$G$3)),0)</f>
        <v>#VALUE!</v>
      </c>
      <c r="L174" s="30" t="e">
        <f>IF(C174&lt;0,C174*0,IF($M$5&lt;1,(($M$5/12)*'Program 2'!C174),$M$5))</f>
        <v>#VALUE!</v>
      </c>
      <c r="M174" s="26"/>
      <c r="N174" s="26"/>
      <c r="O174" s="38">
        <f t="shared" si="51"/>
        <v>0</v>
      </c>
      <c r="P174" s="26" t="e">
        <f t="shared" si="52"/>
        <v>#VALUE!</v>
      </c>
      <c r="Q174" s="26" t="e">
        <f t="shared" si="42"/>
        <v>#VALUE!</v>
      </c>
      <c r="R174" s="31" t="e">
        <f t="shared" si="53"/>
        <v>#VALUE!</v>
      </c>
      <c r="S174" s="31" t="e">
        <f t="shared" si="54"/>
        <v>#VALUE!</v>
      </c>
      <c r="T174" s="31" t="e">
        <f t="shared" si="55"/>
        <v>#VALUE!</v>
      </c>
      <c r="U174" s="31" t="e">
        <f t="shared" si="56"/>
        <v>#VALUE!</v>
      </c>
      <c r="V174" s="26" t="e">
        <f t="shared" si="43"/>
        <v>#VALUE!</v>
      </c>
      <c r="W174" s="26" t="e">
        <f t="shared" si="44"/>
        <v>#VALUE!</v>
      </c>
      <c r="X174" s="26" t="e">
        <f t="shared" si="45"/>
        <v>#VALUE!</v>
      </c>
      <c r="Y174" s="26" t="e">
        <f t="shared" si="46"/>
        <v>#VALUE!</v>
      </c>
      <c r="Z174" s="26" t="e">
        <f t="shared" si="47"/>
        <v>#VALUE!</v>
      </c>
      <c r="AA174" s="26" t="e">
        <f t="shared" si="48"/>
        <v>#VALUE!</v>
      </c>
      <c r="AB174" s="26" t="e">
        <f>IF(P174&gt;0,IF(SUM($N$16:N174)&gt;0,'Program 2'!Loan_Amount-SUM($N$16:N174),'Program 2'!Loan_Amount),0)</f>
        <v>#VALUE!</v>
      </c>
      <c r="AC174" s="37" t="e">
        <f>AB174*('Step 2 Program Parameters'!$C$3/12)</f>
        <v>#VALUE!</v>
      </c>
      <c r="AD174" s="26"/>
      <c r="AE174" s="26"/>
    </row>
    <row r="175" spans="1:31" x14ac:dyDescent="0.2">
      <c r="A175" s="27" t="str">
        <f>IF(Values_Entered,A174+1,"")</f>
        <v/>
      </c>
      <c r="B175" s="28" t="str">
        <f t="shared" si="49"/>
        <v/>
      </c>
      <c r="C175" s="29" t="str">
        <f t="shared" si="57"/>
        <v/>
      </c>
      <c r="D175" s="29" t="str">
        <f t="shared" si="58"/>
        <v/>
      </c>
      <c r="E175" s="29" t="str">
        <f t="shared" si="50"/>
        <v/>
      </c>
      <c r="F175" s="29" t="str">
        <f t="shared" si="40"/>
        <v/>
      </c>
      <c r="G175" s="29" t="str">
        <f>IF(Pay_Num&lt;&gt;"",IF('Program 2'!Pay_Num&lt;=$J$2,0,Total_Pay-Int),"")</f>
        <v/>
      </c>
      <c r="H175" s="29" t="str">
        <f t="shared" si="59"/>
        <v/>
      </c>
      <c r="I175" s="29" t="str">
        <f t="shared" si="41"/>
        <v/>
      </c>
      <c r="J175" s="30" t="e">
        <f>IF('Program 2'!Beg_Bal&gt;0,E175*($G$3/($G$3+$G$5)),0)</f>
        <v>#VALUE!</v>
      </c>
      <c r="K175" s="30" t="e">
        <f>IF('Program 2'!Beg_Bal&gt;0,E175*($G$5/($G$5+$G$3)),0)</f>
        <v>#VALUE!</v>
      </c>
      <c r="L175" s="30" t="e">
        <f>IF(C175&lt;0,C175*0,IF($M$5&lt;1,(($M$5/12)*'Program 2'!C175),$M$5))</f>
        <v>#VALUE!</v>
      </c>
      <c r="M175" s="26"/>
      <c r="N175" s="26"/>
      <c r="O175" s="38">
        <f t="shared" si="51"/>
        <v>0</v>
      </c>
      <c r="P175" s="26" t="e">
        <f t="shared" si="52"/>
        <v>#VALUE!</v>
      </c>
      <c r="Q175" s="26" t="e">
        <f t="shared" si="42"/>
        <v>#VALUE!</v>
      </c>
      <c r="R175" s="31" t="e">
        <f t="shared" si="53"/>
        <v>#VALUE!</v>
      </c>
      <c r="S175" s="31" t="e">
        <f t="shared" si="54"/>
        <v>#VALUE!</v>
      </c>
      <c r="T175" s="31" t="e">
        <f t="shared" si="55"/>
        <v>#VALUE!</v>
      </c>
      <c r="U175" s="31" t="e">
        <f t="shared" si="56"/>
        <v>#VALUE!</v>
      </c>
      <c r="V175" s="26" t="e">
        <f t="shared" si="43"/>
        <v>#VALUE!</v>
      </c>
      <c r="W175" s="26" t="e">
        <f t="shared" si="44"/>
        <v>#VALUE!</v>
      </c>
      <c r="X175" s="26" t="e">
        <f t="shared" si="45"/>
        <v>#VALUE!</v>
      </c>
      <c r="Y175" s="26" t="e">
        <f t="shared" si="46"/>
        <v>#VALUE!</v>
      </c>
      <c r="Z175" s="26" t="e">
        <f t="shared" si="47"/>
        <v>#VALUE!</v>
      </c>
      <c r="AA175" s="26" t="e">
        <f t="shared" si="48"/>
        <v>#VALUE!</v>
      </c>
      <c r="AB175" s="26" t="e">
        <f>IF(P175&gt;0,IF(SUM($N$16:N175)&gt;0,'Program 2'!Loan_Amount-SUM($N$16:N175),'Program 2'!Loan_Amount),0)</f>
        <v>#VALUE!</v>
      </c>
      <c r="AC175" s="37" t="e">
        <f>AB175*('Step 2 Program Parameters'!$C$3/12)</f>
        <v>#VALUE!</v>
      </c>
      <c r="AD175" s="26"/>
      <c r="AE175" s="26"/>
    </row>
    <row r="176" spans="1:31" x14ac:dyDescent="0.2">
      <c r="A176" s="27" t="str">
        <f>IF(Values_Entered,A175+1,"")</f>
        <v/>
      </c>
      <c r="B176" s="28" t="str">
        <f t="shared" si="49"/>
        <v/>
      </c>
      <c r="C176" s="29" t="str">
        <f t="shared" si="57"/>
        <v/>
      </c>
      <c r="D176" s="29" t="str">
        <f t="shared" si="58"/>
        <v/>
      </c>
      <c r="E176" s="29" t="str">
        <f t="shared" si="50"/>
        <v/>
      </c>
      <c r="F176" s="29" t="str">
        <f t="shared" si="40"/>
        <v/>
      </c>
      <c r="G176" s="29" t="str">
        <f>IF(Pay_Num&lt;&gt;"",IF('Program 2'!Pay_Num&lt;=$J$2,0,Total_Pay-Int),"")</f>
        <v/>
      </c>
      <c r="H176" s="29" t="str">
        <f t="shared" si="59"/>
        <v/>
      </c>
      <c r="I176" s="29" t="str">
        <f t="shared" si="41"/>
        <v/>
      </c>
      <c r="J176" s="30" t="e">
        <f>IF('Program 2'!Beg_Bal&gt;0,E176*($G$3/($G$3+$G$5)),0)</f>
        <v>#VALUE!</v>
      </c>
      <c r="K176" s="30" t="e">
        <f>IF('Program 2'!Beg_Bal&gt;0,E176*($G$5/($G$5+$G$3)),0)</f>
        <v>#VALUE!</v>
      </c>
      <c r="L176" s="30" t="e">
        <f>IF(C176&lt;0,C176*0,IF($M$5&lt;1,(($M$5/12)*'Program 2'!C176),$M$5))</f>
        <v>#VALUE!</v>
      </c>
      <c r="M176" s="26"/>
      <c r="N176" s="26"/>
      <c r="O176" s="38">
        <f t="shared" si="51"/>
        <v>0</v>
      </c>
      <c r="P176" s="26" t="e">
        <f t="shared" si="52"/>
        <v>#VALUE!</v>
      </c>
      <c r="Q176" s="26" t="e">
        <f t="shared" si="42"/>
        <v>#VALUE!</v>
      </c>
      <c r="R176" s="31" t="e">
        <f t="shared" si="53"/>
        <v>#VALUE!</v>
      </c>
      <c r="S176" s="31" t="e">
        <f t="shared" si="54"/>
        <v>#VALUE!</v>
      </c>
      <c r="T176" s="31" t="e">
        <f t="shared" si="55"/>
        <v>#VALUE!</v>
      </c>
      <c r="U176" s="31" t="e">
        <f t="shared" si="56"/>
        <v>#VALUE!</v>
      </c>
      <c r="V176" s="26" t="e">
        <f t="shared" si="43"/>
        <v>#VALUE!</v>
      </c>
      <c r="W176" s="26" t="e">
        <f t="shared" si="44"/>
        <v>#VALUE!</v>
      </c>
      <c r="X176" s="26" t="e">
        <f t="shared" si="45"/>
        <v>#VALUE!</v>
      </c>
      <c r="Y176" s="26" t="e">
        <f t="shared" si="46"/>
        <v>#VALUE!</v>
      </c>
      <c r="Z176" s="26" t="e">
        <f t="shared" si="47"/>
        <v>#VALUE!</v>
      </c>
      <c r="AA176" s="26" t="e">
        <f t="shared" si="48"/>
        <v>#VALUE!</v>
      </c>
      <c r="AB176" s="26" t="e">
        <f>IF(P176&gt;0,IF(SUM($N$16:N176)&gt;0,'Program 2'!Loan_Amount-SUM($N$16:N176),'Program 2'!Loan_Amount),0)</f>
        <v>#VALUE!</v>
      </c>
      <c r="AC176" s="37" t="e">
        <f>AB176*('Step 2 Program Parameters'!$C$3/12)</f>
        <v>#VALUE!</v>
      </c>
      <c r="AD176" s="26"/>
      <c r="AE176" s="26"/>
    </row>
    <row r="177" spans="1:31" x14ac:dyDescent="0.2">
      <c r="A177" s="27" t="str">
        <f>IF(Values_Entered,A176+1,"")</f>
        <v/>
      </c>
      <c r="B177" s="28" t="str">
        <f t="shared" si="49"/>
        <v/>
      </c>
      <c r="C177" s="29" t="str">
        <f t="shared" si="57"/>
        <v/>
      </c>
      <c r="D177" s="29" t="str">
        <f t="shared" si="58"/>
        <v/>
      </c>
      <c r="E177" s="29" t="str">
        <f t="shared" si="50"/>
        <v/>
      </c>
      <c r="F177" s="29" t="str">
        <f t="shared" si="40"/>
        <v/>
      </c>
      <c r="G177" s="29" t="str">
        <f>IF(Pay_Num&lt;&gt;"",IF('Program 2'!Pay_Num&lt;=$J$2,0,Total_Pay-Int),"")</f>
        <v/>
      </c>
      <c r="H177" s="29" t="str">
        <f t="shared" si="59"/>
        <v/>
      </c>
      <c r="I177" s="29" t="str">
        <f t="shared" si="41"/>
        <v/>
      </c>
      <c r="J177" s="30" t="e">
        <f>IF('Program 2'!Beg_Bal&gt;0,E177*($G$3/($G$3+$G$5)),0)</f>
        <v>#VALUE!</v>
      </c>
      <c r="K177" s="30" t="e">
        <f>IF('Program 2'!Beg_Bal&gt;0,E177*($G$5/($G$5+$G$3)),0)</f>
        <v>#VALUE!</v>
      </c>
      <c r="L177" s="30" t="e">
        <f>IF(C177&lt;0,C177*0,IF($M$5&lt;1,(($M$5/12)*'Program 2'!C177),$M$5))</f>
        <v>#VALUE!</v>
      </c>
      <c r="M177" s="26"/>
      <c r="N177" s="26"/>
      <c r="O177" s="38">
        <f t="shared" si="51"/>
        <v>0</v>
      </c>
      <c r="P177" s="26" t="e">
        <f t="shared" si="52"/>
        <v>#VALUE!</v>
      </c>
      <c r="Q177" s="26" t="e">
        <f t="shared" si="42"/>
        <v>#VALUE!</v>
      </c>
      <c r="R177" s="31" t="e">
        <f t="shared" si="53"/>
        <v>#VALUE!</v>
      </c>
      <c r="S177" s="31" t="e">
        <f t="shared" si="54"/>
        <v>#VALUE!</v>
      </c>
      <c r="T177" s="31" t="e">
        <f t="shared" si="55"/>
        <v>#VALUE!</v>
      </c>
      <c r="U177" s="31" t="e">
        <f t="shared" si="56"/>
        <v>#VALUE!</v>
      </c>
      <c r="V177" s="26" t="e">
        <f t="shared" si="43"/>
        <v>#VALUE!</v>
      </c>
      <c r="W177" s="26" t="e">
        <f t="shared" si="44"/>
        <v>#VALUE!</v>
      </c>
      <c r="X177" s="26" t="e">
        <f t="shared" si="45"/>
        <v>#VALUE!</v>
      </c>
      <c r="Y177" s="26" t="e">
        <f t="shared" si="46"/>
        <v>#VALUE!</v>
      </c>
      <c r="Z177" s="26" t="e">
        <f t="shared" si="47"/>
        <v>#VALUE!</v>
      </c>
      <c r="AA177" s="26" t="e">
        <f t="shared" si="48"/>
        <v>#VALUE!</v>
      </c>
      <c r="AB177" s="26" t="e">
        <f>IF(P177&gt;0,IF(SUM($N$16:N177)&gt;0,'Program 2'!Loan_Amount-SUM($N$16:N177),'Program 2'!Loan_Amount),0)</f>
        <v>#VALUE!</v>
      </c>
      <c r="AC177" s="37" t="e">
        <f>AB177*('Step 2 Program Parameters'!$C$3/12)</f>
        <v>#VALUE!</v>
      </c>
      <c r="AD177" s="26"/>
    </row>
    <row r="178" spans="1:31" x14ac:dyDescent="0.2">
      <c r="A178" s="27" t="str">
        <f>IF(Values_Entered,A177+1,"")</f>
        <v/>
      </c>
      <c r="B178" s="28" t="str">
        <f t="shared" si="49"/>
        <v/>
      </c>
      <c r="C178" s="29" t="str">
        <f t="shared" si="57"/>
        <v/>
      </c>
      <c r="D178" s="29" t="str">
        <f t="shared" si="58"/>
        <v/>
      </c>
      <c r="E178" s="29" t="str">
        <f t="shared" si="50"/>
        <v/>
      </c>
      <c r="F178" s="29" t="str">
        <f t="shared" si="40"/>
        <v/>
      </c>
      <c r="G178" s="29" t="str">
        <f>IF(Pay_Num&lt;&gt;"",IF('Program 2'!Pay_Num&lt;=$J$2,0,Total_Pay-Int),"")</f>
        <v/>
      </c>
      <c r="H178" s="29" t="str">
        <f t="shared" si="59"/>
        <v/>
      </c>
      <c r="I178" s="29" t="str">
        <f t="shared" si="41"/>
        <v/>
      </c>
      <c r="J178" s="30" t="e">
        <f>IF('Program 2'!Beg_Bal&gt;0,E178*($G$3/($G$3+$G$5)),0)</f>
        <v>#VALUE!</v>
      </c>
      <c r="K178" s="30" t="e">
        <f>IF('Program 2'!Beg_Bal&gt;0,E178*($G$5/($G$5+$G$3)),0)</f>
        <v>#VALUE!</v>
      </c>
      <c r="L178" s="30" t="e">
        <f>IF(C178&lt;0,C178*0,IF($M$5&lt;1,(($M$5/12)*'Program 2'!C178),$M$5))</f>
        <v>#VALUE!</v>
      </c>
      <c r="M178" s="26"/>
      <c r="N178" s="26"/>
      <c r="O178" s="38">
        <f t="shared" si="51"/>
        <v>0</v>
      </c>
      <c r="P178" s="26" t="e">
        <f t="shared" si="52"/>
        <v>#VALUE!</v>
      </c>
      <c r="Q178" s="26" t="e">
        <f t="shared" si="42"/>
        <v>#VALUE!</v>
      </c>
      <c r="R178" s="31" t="e">
        <f t="shared" si="53"/>
        <v>#VALUE!</v>
      </c>
      <c r="S178" s="31" t="e">
        <f t="shared" si="54"/>
        <v>#VALUE!</v>
      </c>
      <c r="T178" s="31" t="e">
        <f t="shared" si="55"/>
        <v>#VALUE!</v>
      </c>
      <c r="U178" s="31" t="e">
        <f t="shared" si="56"/>
        <v>#VALUE!</v>
      </c>
      <c r="V178" s="26" t="e">
        <f t="shared" si="43"/>
        <v>#VALUE!</v>
      </c>
      <c r="W178" s="26" t="e">
        <f t="shared" si="44"/>
        <v>#VALUE!</v>
      </c>
      <c r="X178" s="26" t="e">
        <f t="shared" si="45"/>
        <v>#VALUE!</v>
      </c>
      <c r="Y178" s="26" t="e">
        <f t="shared" si="46"/>
        <v>#VALUE!</v>
      </c>
      <c r="Z178" s="26" t="e">
        <f t="shared" si="47"/>
        <v>#VALUE!</v>
      </c>
      <c r="AA178" s="26" t="e">
        <f t="shared" si="48"/>
        <v>#VALUE!</v>
      </c>
      <c r="AB178" s="26" t="e">
        <f>IF(P178&gt;0,IF(SUM($N$16:N178)&gt;0,'Program 2'!Loan_Amount-SUM($N$16:N178),'Program 2'!Loan_Amount),0)</f>
        <v>#VALUE!</v>
      </c>
      <c r="AC178" s="37" t="e">
        <f>AB178*('Step 2 Program Parameters'!$C$3/12)</f>
        <v>#VALUE!</v>
      </c>
      <c r="AD178" s="26"/>
    </row>
    <row r="179" spans="1:31" x14ac:dyDescent="0.2">
      <c r="A179" s="27" t="str">
        <f>IF(Values_Entered,A178+1,"")</f>
        <v/>
      </c>
      <c r="B179" s="28" t="str">
        <f t="shared" si="49"/>
        <v/>
      </c>
      <c r="C179" s="29" t="str">
        <f t="shared" si="57"/>
        <v/>
      </c>
      <c r="D179" s="29" t="str">
        <f t="shared" si="58"/>
        <v/>
      </c>
      <c r="E179" s="29" t="str">
        <f t="shared" si="50"/>
        <v/>
      </c>
      <c r="F179" s="29" t="str">
        <f t="shared" si="40"/>
        <v/>
      </c>
      <c r="G179" s="29" t="str">
        <f>IF(Pay_Num&lt;&gt;"",IF('Program 2'!Pay_Num&lt;=$J$2,0,Total_Pay-Int),"")</f>
        <v/>
      </c>
      <c r="H179" s="29" t="str">
        <f t="shared" si="59"/>
        <v/>
      </c>
      <c r="I179" s="29" t="str">
        <f t="shared" si="41"/>
        <v/>
      </c>
      <c r="J179" s="30" t="e">
        <f>IF('Program 2'!Beg_Bal&gt;0,E179*($G$3/($G$3+$G$5)),0)</f>
        <v>#VALUE!</v>
      </c>
      <c r="K179" s="30" t="e">
        <f>IF('Program 2'!Beg_Bal&gt;0,E179*($G$5/($G$5+$G$3)),0)</f>
        <v>#VALUE!</v>
      </c>
      <c r="L179" s="30" t="e">
        <f>IF(C179&lt;0,C179*0,IF($M$5&lt;1,(($M$5/12)*'Program 2'!C179),$M$5))</f>
        <v>#VALUE!</v>
      </c>
      <c r="M179" s="26"/>
      <c r="N179" s="26"/>
      <c r="O179" s="38">
        <f t="shared" si="51"/>
        <v>0</v>
      </c>
      <c r="P179" s="26" t="e">
        <f t="shared" si="52"/>
        <v>#VALUE!</v>
      </c>
      <c r="Q179" s="26" t="e">
        <f t="shared" si="42"/>
        <v>#VALUE!</v>
      </c>
      <c r="R179" s="31" t="e">
        <f t="shared" si="53"/>
        <v>#VALUE!</v>
      </c>
      <c r="S179" s="31" t="e">
        <f t="shared" si="54"/>
        <v>#VALUE!</v>
      </c>
      <c r="T179" s="31" t="e">
        <f t="shared" si="55"/>
        <v>#VALUE!</v>
      </c>
      <c r="U179" s="31" t="e">
        <f t="shared" si="56"/>
        <v>#VALUE!</v>
      </c>
      <c r="V179" s="26" t="e">
        <f t="shared" si="43"/>
        <v>#VALUE!</v>
      </c>
      <c r="W179" s="26" t="e">
        <f t="shared" si="44"/>
        <v>#VALUE!</v>
      </c>
      <c r="X179" s="26" t="e">
        <f t="shared" si="45"/>
        <v>#VALUE!</v>
      </c>
      <c r="Y179" s="26" t="e">
        <f t="shared" si="46"/>
        <v>#VALUE!</v>
      </c>
      <c r="Z179" s="26" t="e">
        <f t="shared" si="47"/>
        <v>#VALUE!</v>
      </c>
      <c r="AA179" s="26" t="e">
        <f t="shared" si="48"/>
        <v>#VALUE!</v>
      </c>
      <c r="AB179" s="26" t="e">
        <f>IF(P179&gt;0,IF(SUM($N$16:N179)&gt;0,'Program 2'!Loan_Amount-SUM($N$16:N179),'Program 2'!Loan_Amount),0)</f>
        <v>#VALUE!</v>
      </c>
      <c r="AC179" s="37" t="e">
        <f>AB179*('Step 2 Program Parameters'!$C$3/12)</f>
        <v>#VALUE!</v>
      </c>
      <c r="AD179" s="26"/>
    </row>
    <row r="180" spans="1:31" x14ac:dyDescent="0.2">
      <c r="A180" s="27" t="str">
        <f>IF(Values_Entered,A179+1,"")</f>
        <v/>
      </c>
      <c r="B180" s="28" t="str">
        <f t="shared" si="49"/>
        <v/>
      </c>
      <c r="C180" s="29" t="str">
        <f t="shared" si="57"/>
        <v/>
      </c>
      <c r="D180" s="29" t="str">
        <f t="shared" si="58"/>
        <v/>
      </c>
      <c r="E180" s="29" t="str">
        <f t="shared" si="50"/>
        <v/>
      </c>
      <c r="F180" s="29" t="str">
        <f t="shared" si="40"/>
        <v/>
      </c>
      <c r="G180" s="29" t="str">
        <f>IF(Pay_Num&lt;&gt;"",IF('Program 2'!Pay_Num&lt;=$J$2,0,Total_Pay-Int),"")</f>
        <v/>
      </c>
      <c r="H180" s="29" t="str">
        <f t="shared" si="59"/>
        <v/>
      </c>
      <c r="I180" s="29" t="str">
        <f t="shared" si="41"/>
        <v/>
      </c>
      <c r="J180" s="30" t="e">
        <f>IF('Program 2'!Beg_Bal&gt;0,E180*($G$3/($G$3+$G$5)),0)</f>
        <v>#VALUE!</v>
      </c>
      <c r="K180" s="30" t="e">
        <f>IF('Program 2'!Beg_Bal&gt;0,E180*($G$5/($G$5+$G$3)),0)</f>
        <v>#VALUE!</v>
      </c>
      <c r="L180" s="30" t="e">
        <f>IF(C180&lt;0,C180*0,IF($M$5&lt;1,(($M$5/12)*'Program 2'!C180),$M$5))</f>
        <v>#VALUE!</v>
      </c>
      <c r="M180" s="26"/>
      <c r="N180" s="26"/>
      <c r="O180" s="38">
        <f t="shared" si="51"/>
        <v>0</v>
      </c>
      <c r="P180" s="26" t="e">
        <f t="shared" si="52"/>
        <v>#VALUE!</v>
      </c>
      <c r="Q180" s="26" t="e">
        <f t="shared" si="42"/>
        <v>#VALUE!</v>
      </c>
      <c r="R180" s="31" t="e">
        <f t="shared" si="53"/>
        <v>#VALUE!</v>
      </c>
      <c r="S180" s="31" t="e">
        <f t="shared" si="54"/>
        <v>#VALUE!</v>
      </c>
      <c r="T180" s="31" t="e">
        <f t="shared" si="55"/>
        <v>#VALUE!</v>
      </c>
      <c r="U180" s="31" t="e">
        <f t="shared" si="56"/>
        <v>#VALUE!</v>
      </c>
      <c r="V180" s="26" t="e">
        <f t="shared" si="43"/>
        <v>#VALUE!</v>
      </c>
      <c r="W180" s="26" t="e">
        <f t="shared" si="44"/>
        <v>#VALUE!</v>
      </c>
      <c r="X180" s="26" t="e">
        <f t="shared" si="45"/>
        <v>#VALUE!</v>
      </c>
      <c r="Y180" s="26" t="e">
        <f t="shared" si="46"/>
        <v>#VALUE!</v>
      </c>
      <c r="Z180" s="26" t="e">
        <f t="shared" si="47"/>
        <v>#VALUE!</v>
      </c>
      <c r="AA180" s="26" t="e">
        <f t="shared" si="48"/>
        <v>#VALUE!</v>
      </c>
      <c r="AB180" s="26" t="e">
        <f>IF(P180&gt;0,IF(SUM($N$16:N180)&gt;0,'Program 2'!Loan_Amount-SUM($N$16:N180),'Program 2'!Loan_Amount),0)</f>
        <v>#VALUE!</v>
      </c>
      <c r="AC180" s="37" t="e">
        <f>AB180*('Step 2 Program Parameters'!$C$3/12)</f>
        <v>#VALUE!</v>
      </c>
      <c r="AD180" s="26"/>
    </row>
    <row r="181" spans="1:31" x14ac:dyDescent="0.2">
      <c r="A181" s="27" t="str">
        <f>IF(Values_Entered,A180+1,"")</f>
        <v/>
      </c>
      <c r="B181" s="28" t="str">
        <f t="shared" si="49"/>
        <v/>
      </c>
      <c r="C181" s="29" t="str">
        <f t="shared" si="57"/>
        <v/>
      </c>
      <c r="D181" s="29" t="str">
        <f t="shared" si="58"/>
        <v/>
      </c>
      <c r="E181" s="29" t="str">
        <f t="shared" si="50"/>
        <v/>
      </c>
      <c r="F181" s="29" t="str">
        <f t="shared" si="40"/>
        <v/>
      </c>
      <c r="G181" s="29" t="str">
        <f>IF(Pay_Num&lt;&gt;"",IF('Program 2'!Pay_Num&lt;=$J$2,0,Total_Pay-Int),"")</f>
        <v/>
      </c>
      <c r="H181" s="29" t="str">
        <f t="shared" si="59"/>
        <v/>
      </c>
      <c r="I181" s="29" t="str">
        <f t="shared" si="41"/>
        <v/>
      </c>
      <c r="J181" s="30" t="e">
        <f>IF('Program 2'!Beg_Bal&gt;0,E181*($G$3/($G$3+$G$5)),0)</f>
        <v>#VALUE!</v>
      </c>
      <c r="K181" s="30" t="e">
        <f>IF('Program 2'!Beg_Bal&gt;0,E181*($G$5/($G$5+$G$3)),0)</f>
        <v>#VALUE!</v>
      </c>
      <c r="L181" s="30" t="e">
        <f>IF(C181&lt;0,C181*0,IF($M$5&lt;1,(($M$5/12)*'Program 2'!C181),$M$5))</f>
        <v>#VALUE!</v>
      </c>
      <c r="M181" s="26"/>
      <c r="N181" s="26"/>
      <c r="O181" s="38">
        <f t="shared" si="51"/>
        <v>0</v>
      </c>
      <c r="P181" s="26" t="e">
        <f t="shared" si="52"/>
        <v>#VALUE!</v>
      </c>
      <c r="Q181" s="26" t="e">
        <f t="shared" si="42"/>
        <v>#VALUE!</v>
      </c>
      <c r="R181" s="31" t="e">
        <f t="shared" si="53"/>
        <v>#VALUE!</v>
      </c>
      <c r="S181" s="31" t="e">
        <f t="shared" si="54"/>
        <v>#VALUE!</v>
      </c>
      <c r="T181" s="31" t="e">
        <f t="shared" si="55"/>
        <v>#VALUE!</v>
      </c>
      <c r="U181" s="31" t="e">
        <f t="shared" si="56"/>
        <v>#VALUE!</v>
      </c>
      <c r="V181" s="26" t="e">
        <f t="shared" si="43"/>
        <v>#VALUE!</v>
      </c>
      <c r="W181" s="26" t="e">
        <f t="shared" si="44"/>
        <v>#VALUE!</v>
      </c>
      <c r="X181" s="26" t="e">
        <f t="shared" si="45"/>
        <v>#VALUE!</v>
      </c>
      <c r="Y181" s="26" t="e">
        <f t="shared" si="46"/>
        <v>#VALUE!</v>
      </c>
      <c r="Z181" s="26" t="e">
        <f t="shared" si="47"/>
        <v>#VALUE!</v>
      </c>
      <c r="AA181" s="26" t="e">
        <f t="shared" si="48"/>
        <v>#VALUE!</v>
      </c>
      <c r="AB181" s="26" t="e">
        <f>IF(P181&gt;0,IF(SUM($N$16:N181)&gt;0,'Program 2'!Loan_Amount-SUM($N$16:N181),'Program 2'!Loan_Amount),0)</f>
        <v>#VALUE!</v>
      </c>
      <c r="AC181" s="37" t="e">
        <f>AB181*('Step 2 Program Parameters'!$C$3/12)</f>
        <v>#VALUE!</v>
      </c>
      <c r="AD181" s="26"/>
    </row>
    <row r="182" spans="1:31" x14ac:dyDescent="0.2">
      <c r="A182" s="27" t="str">
        <f>IF(Values_Entered,A181+1,"")</f>
        <v/>
      </c>
      <c r="B182" s="28" t="str">
        <f t="shared" si="49"/>
        <v/>
      </c>
      <c r="C182" s="29" t="str">
        <f t="shared" si="57"/>
        <v/>
      </c>
      <c r="D182" s="29" t="str">
        <f t="shared" si="58"/>
        <v/>
      </c>
      <c r="E182" s="29" t="str">
        <f t="shared" si="50"/>
        <v/>
      </c>
      <c r="F182" s="29" t="str">
        <f t="shared" si="40"/>
        <v/>
      </c>
      <c r="G182" s="29" t="str">
        <f>IF(Pay_Num&lt;&gt;"",IF('Program 2'!Pay_Num&lt;=$J$2,0,Total_Pay-Int),"")</f>
        <v/>
      </c>
      <c r="H182" s="29" t="str">
        <f t="shared" si="59"/>
        <v/>
      </c>
      <c r="I182" s="29" t="str">
        <f t="shared" si="41"/>
        <v/>
      </c>
      <c r="J182" s="30" t="e">
        <f>IF('Program 2'!Beg_Bal&gt;0,E182*($G$3/($G$3+$G$5)),0)</f>
        <v>#VALUE!</v>
      </c>
      <c r="K182" s="30" t="e">
        <f>IF('Program 2'!Beg_Bal&gt;0,E182*($G$5/($G$5+$G$3)),0)</f>
        <v>#VALUE!</v>
      </c>
      <c r="L182" s="30" t="e">
        <f>IF(C182&lt;0,C182*0,IF($M$5&lt;1,(($M$5/12)*'Program 2'!C182),$M$5))</f>
        <v>#VALUE!</v>
      </c>
      <c r="M182" s="26"/>
      <c r="N182" s="26"/>
      <c r="O182" s="38">
        <f t="shared" si="51"/>
        <v>0</v>
      </c>
      <c r="P182" s="26" t="e">
        <f t="shared" si="52"/>
        <v>#VALUE!</v>
      </c>
      <c r="Q182" s="26" t="e">
        <f t="shared" si="42"/>
        <v>#VALUE!</v>
      </c>
      <c r="R182" s="31" t="e">
        <f t="shared" si="53"/>
        <v>#VALUE!</v>
      </c>
      <c r="S182" s="31" t="e">
        <f t="shared" si="54"/>
        <v>#VALUE!</v>
      </c>
      <c r="T182" s="31" t="e">
        <f t="shared" si="55"/>
        <v>#VALUE!</v>
      </c>
      <c r="U182" s="31" t="e">
        <f t="shared" si="56"/>
        <v>#VALUE!</v>
      </c>
      <c r="V182" s="26" t="e">
        <f t="shared" si="43"/>
        <v>#VALUE!</v>
      </c>
      <c r="W182" s="26" t="e">
        <f t="shared" si="44"/>
        <v>#VALUE!</v>
      </c>
      <c r="X182" s="26" t="e">
        <f t="shared" si="45"/>
        <v>#VALUE!</v>
      </c>
      <c r="Y182" s="26" t="e">
        <f t="shared" si="46"/>
        <v>#VALUE!</v>
      </c>
      <c r="Z182" s="26" t="e">
        <f t="shared" si="47"/>
        <v>#VALUE!</v>
      </c>
      <c r="AA182" s="26" t="e">
        <f t="shared" si="48"/>
        <v>#VALUE!</v>
      </c>
      <c r="AB182" s="26" t="e">
        <f>IF(P182&gt;0,IF(SUM($N$16:N182)&gt;0,'Program 2'!Loan_Amount-SUM($N$16:N182),'Program 2'!Loan_Amount),0)</f>
        <v>#VALUE!</v>
      </c>
      <c r="AC182" s="37" t="e">
        <f>AB182*('Step 2 Program Parameters'!$C$3/12)</f>
        <v>#VALUE!</v>
      </c>
      <c r="AD182" s="26"/>
    </row>
    <row r="183" spans="1:31" x14ac:dyDescent="0.2">
      <c r="A183" s="27" t="str">
        <f>IF(Values_Entered,A182+1,"")</f>
        <v/>
      </c>
      <c r="B183" s="28" t="str">
        <f t="shared" si="49"/>
        <v/>
      </c>
      <c r="C183" s="29" t="str">
        <f t="shared" si="57"/>
        <v/>
      </c>
      <c r="D183" s="29" t="str">
        <f t="shared" si="58"/>
        <v/>
      </c>
      <c r="E183" s="29" t="str">
        <f t="shared" si="50"/>
        <v/>
      </c>
      <c r="F183" s="29" t="str">
        <f t="shared" si="40"/>
        <v/>
      </c>
      <c r="G183" s="29" t="str">
        <f>IF(Pay_Num&lt;&gt;"",IF('Program 2'!Pay_Num&lt;=$J$2,0,Total_Pay-Int),"")</f>
        <v/>
      </c>
      <c r="H183" s="29" t="str">
        <f t="shared" si="59"/>
        <v/>
      </c>
      <c r="I183" s="29" t="str">
        <f t="shared" si="41"/>
        <v/>
      </c>
      <c r="J183" s="30" t="e">
        <f>IF('Program 2'!Beg_Bal&gt;0,E183*($G$3/($G$3+$G$5)),0)</f>
        <v>#VALUE!</v>
      </c>
      <c r="K183" s="30" t="e">
        <f>IF('Program 2'!Beg_Bal&gt;0,E183*($G$5/($G$5+$G$3)),0)</f>
        <v>#VALUE!</v>
      </c>
      <c r="L183" s="30" t="e">
        <f>IF(C183&lt;0,C183*0,IF($M$5&lt;1,(($M$5/12)*'Program 2'!C183),$M$5))</f>
        <v>#VALUE!</v>
      </c>
      <c r="M183" s="26"/>
      <c r="N183" s="26"/>
      <c r="O183" s="38">
        <f t="shared" si="51"/>
        <v>0</v>
      </c>
      <c r="P183" s="26" t="e">
        <f t="shared" si="52"/>
        <v>#VALUE!</v>
      </c>
      <c r="Q183" s="26" t="e">
        <f t="shared" si="42"/>
        <v>#VALUE!</v>
      </c>
      <c r="R183" s="31" t="e">
        <f t="shared" si="53"/>
        <v>#VALUE!</v>
      </c>
      <c r="S183" s="31" t="e">
        <f t="shared" si="54"/>
        <v>#VALUE!</v>
      </c>
      <c r="T183" s="31" t="e">
        <f t="shared" si="55"/>
        <v>#VALUE!</v>
      </c>
      <c r="U183" s="31" t="e">
        <f t="shared" si="56"/>
        <v>#VALUE!</v>
      </c>
      <c r="V183" s="26" t="e">
        <f t="shared" si="43"/>
        <v>#VALUE!</v>
      </c>
      <c r="W183" s="26" t="e">
        <f t="shared" si="44"/>
        <v>#VALUE!</v>
      </c>
      <c r="X183" s="26" t="e">
        <f t="shared" si="45"/>
        <v>#VALUE!</v>
      </c>
      <c r="Y183" s="26" t="e">
        <f t="shared" si="46"/>
        <v>#VALUE!</v>
      </c>
      <c r="Z183" s="26" t="e">
        <f t="shared" si="47"/>
        <v>#VALUE!</v>
      </c>
      <c r="AA183" s="26" t="e">
        <f t="shared" si="48"/>
        <v>#VALUE!</v>
      </c>
      <c r="AB183" s="26" t="e">
        <f>IF(P183&gt;0,IF(SUM($N$16:N183)&gt;0,'Program 2'!Loan_Amount-SUM($N$16:N183),'Program 2'!Loan_Amount),0)</f>
        <v>#VALUE!</v>
      </c>
      <c r="AC183" s="37" t="e">
        <f>AB183*('Step 2 Program Parameters'!$C$3/12)</f>
        <v>#VALUE!</v>
      </c>
      <c r="AD183" s="26"/>
      <c r="AE183" s="1" t="e">
        <f>'Step 2 Program Parameters'!$C$35*'Program 2'!Z183</f>
        <v>#VALUE!</v>
      </c>
    </row>
    <row r="184" spans="1:31" x14ac:dyDescent="0.2">
      <c r="A184" s="27" t="str">
        <f>IF(Values_Entered,A183+1,"")</f>
        <v/>
      </c>
      <c r="B184" s="28" t="str">
        <f t="shared" si="49"/>
        <v/>
      </c>
      <c r="C184" s="29" t="str">
        <f t="shared" si="57"/>
        <v/>
      </c>
      <c r="D184" s="29" t="str">
        <f t="shared" si="58"/>
        <v/>
      </c>
      <c r="E184" s="29" t="str">
        <f t="shared" si="50"/>
        <v/>
      </c>
      <c r="F184" s="29" t="str">
        <f t="shared" si="40"/>
        <v/>
      </c>
      <c r="G184" s="29" t="str">
        <f>IF(Pay_Num&lt;&gt;"",IF('Program 2'!Pay_Num&lt;=$J$2,0,Total_Pay-Int),"")</f>
        <v/>
      </c>
      <c r="H184" s="29" t="str">
        <f t="shared" si="59"/>
        <v/>
      </c>
      <c r="I184" s="29" t="str">
        <f t="shared" si="41"/>
        <v/>
      </c>
      <c r="J184" s="30" t="e">
        <f>IF('Program 2'!Beg_Bal&gt;0,E184*($G$3/($G$3+$G$5)),0)</f>
        <v>#VALUE!</v>
      </c>
      <c r="K184" s="30" t="e">
        <f>IF('Program 2'!Beg_Bal&gt;0,E184*($G$5/($G$5+$G$3)),0)</f>
        <v>#VALUE!</v>
      </c>
      <c r="L184" s="30" t="e">
        <f>IF(C184&lt;0,C184*0,IF($M$5&lt;1,(($M$5/12)*'Program 2'!C184),$M$5))</f>
        <v>#VALUE!</v>
      </c>
      <c r="M184" s="26"/>
      <c r="N184" s="26"/>
      <c r="O184" s="38">
        <f t="shared" si="51"/>
        <v>0</v>
      </c>
      <c r="P184" s="26" t="e">
        <f t="shared" si="52"/>
        <v>#VALUE!</v>
      </c>
      <c r="Q184" s="26" t="e">
        <f t="shared" si="42"/>
        <v>#VALUE!</v>
      </c>
      <c r="R184" s="31" t="e">
        <f t="shared" si="53"/>
        <v>#VALUE!</v>
      </c>
      <c r="S184" s="31" t="e">
        <f t="shared" si="54"/>
        <v>#VALUE!</v>
      </c>
      <c r="T184" s="31" t="e">
        <f t="shared" si="55"/>
        <v>#VALUE!</v>
      </c>
      <c r="U184" s="31" t="e">
        <f t="shared" si="56"/>
        <v>#VALUE!</v>
      </c>
      <c r="V184" s="26" t="e">
        <f t="shared" si="43"/>
        <v>#VALUE!</v>
      </c>
      <c r="W184" s="26" t="e">
        <f t="shared" si="44"/>
        <v>#VALUE!</v>
      </c>
      <c r="X184" s="26" t="e">
        <f t="shared" si="45"/>
        <v>#VALUE!</v>
      </c>
      <c r="Y184" s="26" t="e">
        <f t="shared" si="46"/>
        <v>#VALUE!</v>
      </c>
      <c r="Z184" s="26" t="e">
        <f t="shared" si="47"/>
        <v>#VALUE!</v>
      </c>
      <c r="AA184" s="26" t="e">
        <f t="shared" si="48"/>
        <v>#VALUE!</v>
      </c>
      <c r="AB184" s="26" t="e">
        <f>IF(P184&gt;0,IF(SUM($N$16:N184)&gt;0,'Program 2'!Loan_Amount-SUM($N$16:N184),'Program 2'!Loan_Amount),0)</f>
        <v>#VALUE!</v>
      </c>
      <c r="AC184" s="37" t="e">
        <f>AB184*('Step 2 Program Parameters'!$C$3/12)</f>
        <v>#VALUE!</v>
      </c>
      <c r="AD184" s="26"/>
      <c r="AE184" s="26"/>
    </row>
    <row r="185" spans="1:31" x14ac:dyDescent="0.2">
      <c r="A185" s="27" t="str">
        <f>IF(Values_Entered,A184+1,"")</f>
        <v/>
      </c>
      <c r="B185" s="28" t="str">
        <f t="shared" si="49"/>
        <v/>
      </c>
      <c r="C185" s="29" t="str">
        <f t="shared" si="57"/>
        <v/>
      </c>
      <c r="D185" s="29" t="str">
        <f t="shared" si="58"/>
        <v/>
      </c>
      <c r="E185" s="29" t="str">
        <f t="shared" si="50"/>
        <v/>
      </c>
      <c r="F185" s="29" t="str">
        <f t="shared" si="40"/>
        <v/>
      </c>
      <c r="G185" s="29" t="str">
        <f>IF(Pay_Num&lt;&gt;"",IF('Program 2'!Pay_Num&lt;=$J$2,0,Total_Pay-Int),"")</f>
        <v/>
      </c>
      <c r="H185" s="29" t="str">
        <f t="shared" si="59"/>
        <v/>
      </c>
      <c r="I185" s="29" t="str">
        <f t="shared" si="41"/>
        <v/>
      </c>
      <c r="J185" s="30" t="e">
        <f>IF('Program 2'!Beg_Bal&gt;0,E185*($G$3/($G$3+$G$5)),0)</f>
        <v>#VALUE!</v>
      </c>
      <c r="K185" s="30" t="e">
        <f>IF('Program 2'!Beg_Bal&gt;0,E185*($G$5/($G$5+$G$3)),0)</f>
        <v>#VALUE!</v>
      </c>
      <c r="L185" s="30" t="e">
        <f>IF(C185&lt;0,C185*0,IF($M$5&lt;1,(($M$5/12)*'Program 2'!C185),$M$5))</f>
        <v>#VALUE!</v>
      </c>
      <c r="M185" s="26"/>
      <c r="N185" s="26"/>
      <c r="O185" s="38">
        <f t="shared" si="51"/>
        <v>0</v>
      </c>
      <c r="P185" s="26" t="e">
        <f t="shared" si="52"/>
        <v>#VALUE!</v>
      </c>
      <c r="Q185" s="26" t="e">
        <f t="shared" si="42"/>
        <v>#VALUE!</v>
      </c>
      <c r="R185" s="31" t="e">
        <f t="shared" si="53"/>
        <v>#VALUE!</v>
      </c>
      <c r="S185" s="31" t="e">
        <f t="shared" si="54"/>
        <v>#VALUE!</v>
      </c>
      <c r="T185" s="31" t="e">
        <f t="shared" si="55"/>
        <v>#VALUE!</v>
      </c>
      <c r="U185" s="31" t="e">
        <f t="shared" si="56"/>
        <v>#VALUE!</v>
      </c>
      <c r="V185" s="26" t="e">
        <f t="shared" si="43"/>
        <v>#VALUE!</v>
      </c>
      <c r="W185" s="26" t="e">
        <f t="shared" si="44"/>
        <v>#VALUE!</v>
      </c>
      <c r="X185" s="26" t="e">
        <f t="shared" si="45"/>
        <v>#VALUE!</v>
      </c>
      <c r="Y185" s="26" t="e">
        <f t="shared" si="46"/>
        <v>#VALUE!</v>
      </c>
      <c r="Z185" s="26" t="e">
        <f t="shared" si="47"/>
        <v>#VALUE!</v>
      </c>
      <c r="AA185" s="26" t="e">
        <f t="shared" si="48"/>
        <v>#VALUE!</v>
      </c>
      <c r="AB185" s="26" t="e">
        <f>IF(P185&gt;0,IF(SUM($N$16:N185)&gt;0,'Program 2'!Loan_Amount-SUM($N$16:N185),'Program 2'!Loan_Amount),0)</f>
        <v>#VALUE!</v>
      </c>
      <c r="AC185" s="37" t="e">
        <f>AB185*('Step 2 Program Parameters'!$C$3/12)</f>
        <v>#VALUE!</v>
      </c>
      <c r="AD185" s="26"/>
      <c r="AE185" s="26"/>
    </row>
    <row r="186" spans="1:31" x14ac:dyDescent="0.2">
      <c r="A186" s="27" t="str">
        <f>IF(Values_Entered,A185+1,"")</f>
        <v/>
      </c>
      <c r="B186" s="28" t="str">
        <f t="shared" si="49"/>
        <v/>
      </c>
      <c r="C186" s="29" t="str">
        <f t="shared" si="57"/>
        <v/>
      </c>
      <c r="D186" s="29" t="str">
        <f t="shared" si="58"/>
        <v/>
      </c>
      <c r="E186" s="29" t="str">
        <f t="shared" si="50"/>
        <v/>
      </c>
      <c r="F186" s="29" t="str">
        <f t="shared" si="40"/>
        <v/>
      </c>
      <c r="G186" s="29" t="str">
        <f>IF(Pay_Num&lt;&gt;"",IF('Program 2'!Pay_Num&lt;=$J$2,0,Total_Pay-Int),"")</f>
        <v/>
      </c>
      <c r="H186" s="29" t="str">
        <f t="shared" si="59"/>
        <v/>
      </c>
      <c r="I186" s="29" t="str">
        <f t="shared" si="41"/>
        <v/>
      </c>
      <c r="J186" s="30" t="e">
        <f>IF('Program 2'!Beg_Bal&gt;0,E186*($G$3/($G$3+$G$5)),0)</f>
        <v>#VALUE!</v>
      </c>
      <c r="K186" s="30" t="e">
        <f>IF('Program 2'!Beg_Bal&gt;0,E186*($G$5/($G$5+$G$3)),0)</f>
        <v>#VALUE!</v>
      </c>
      <c r="L186" s="30" t="e">
        <f>IF(C186&lt;0,C186*0,IF($M$5&lt;1,(($M$5/12)*'Program 2'!C186),$M$5))</f>
        <v>#VALUE!</v>
      </c>
      <c r="M186" s="26"/>
      <c r="N186" s="26"/>
      <c r="O186" s="38">
        <f t="shared" si="51"/>
        <v>0</v>
      </c>
      <c r="P186" s="26" t="e">
        <f t="shared" si="52"/>
        <v>#VALUE!</v>
      </c>
      <c r="Q186" s="26" t="e">
        <f t="shared" si="42"/>
        <v>#VALUE!</v>
      </c>
      <c r="R186" s="31" t="e">
        <f t="shared" si="53"/>
        <v>#VALUE!</v>
      </c>
      <c r="S186" s="31" t="e">
        <f t="shared" si="54"/>
        <v>#VALUE!</v>
      </c>
      <c r="T186" s="31" t="e">
        <f t="shared" si="55"/>
        <v>#VALUE!</v>
      </c>
      <c r="U186" s="31" t="e">
        <f t="shared" si="56"/>
        <v>#VALUE!</v>
      </c>
      <c r="V186" s="26" t="e">
        <f t="shared" si="43"/>
        <v>#VALUE!</v>
      </c>
      <c r="W186" s="26" t="e">
        <f t="shared" si="44"/>
        <v>#VALUE!</v>
      </c>
      <c r="X186" s="26" t="e">
        <f t="shared" si="45"/>
        <v>#VALUE!</v>
      </c>
      <c r="Y186" s="26" t="e">
        <f t="shared" si="46"/>
        <v>#VALUE!</v>
      </c>
      <c r="Z186" s="26" t="e">
        <f t="shared" si="47"/>
        <v>#VALUE!</v>
      </c>
      <c r="AA186" s="26" t="e">
        <f t="shared" si="48"/>
        <v>#VALUE!</v>
      </c>
      <c r="AB186" s="26" t="e">
        <f>IF(P186&gt;0,IF(SUM($N$16:N186)&gt;0,'Program 2'!Loan_Amount-SUM($N$16:N186),'Program 2'!Loan_Amount),0)</f>
        <v>#VALUE!</v>
      </c>
      <c r="AC186" s="37" t="e">
        <f>AB186*('Step 2 Program Parameters'!$C$3/12)</f>
        <v>#VALUE!</v>
      </c>
      <c r="AD186" s="26"/>
      <c r="AE186" s="26"/>
    </row>
    <row r="187" spans="1:31" x14ac:dyDescent="0.2">
      <c r="A187" s="27" t="str">
        <f>IF(Values_Entered,A186+1,"")</f>
        <v/>
      </c>
      <c r="B187" s="28" t="str">
        <f t="shared" si="49"/>
        <v/>
      </c>
      <c r="C187" s="29" t="str">
        <f t="shared" si="57"/>
        <v/>
      </c>
      <c r="D187" s="29" t="str">
        <f t="shared" si="58"/>
        <v/>
      </c>
      <c r="E187" s="29" t="str">
        <f t="shared" si="50"/>
        <v/>
      </c>
      <c r="F187" s="29" t="str">
        <f t="shared" si="40"/>
        <v/>
      </c>
      <c r="G187" s="29" t="str">
        <f>IF(Pay_Num&lt;&gt;"",IF('Program 2'!Pay_Num&lt;=$J$2,0,Total_Pay-Int),"")</f>
        <v/>
      </c>
      <c r="H187" s="29" t="str">
        <f t="shared" si="59"/>
        <v/>
      </c>
      <c r="I187" s="29" t="str">
        <f t="shared" si="41"/>
        <v/>
      </c>
      <c r="J187" s="30" t="e">
        <f>IF('Program 2'!Beg_Bal&gt;0,E187*($G$3/($G$3+$G$5)),0)</f>
        <v>#VALUE!</v>
      </c>
      <c r="K187" s="30" t="e">
        <f>IF('Program 2'!Beg_Bal&gt;0,E187*($G$5/($G$5+$G$3)),0)</f>
        <v>#VALUE!</v>
      </c>
      <c r="L187" s="30" t="e">
        <f>IF(C187&lt;0,C187*0,IF($M$5&lt;1,(($M$5/12)*'Program 2'!C187),$M$5))</f>
        <v>#VALUE!</v>
      </c>
      <c r="M187" s="26"/>
      <c r="N187" s="26"/>
      <c r="O187" s="38">
        <f t="shared" si="51"/>
        <v>0</v>
      </c>
      <c r="P187" s="26" t="e">
        <f t="shared" si="52"/>
        <v>#VALUE!</v>
      </c>
      <c r="Q187" s="26" t="e">
        <f t="shared" si="42"/>
        <v>#VALUE!</v>
      </c>
      <c r="R187" s="31" t="e">
        <f t="shared" si="53"/>
        <v>#VALUE!</v>
      </c>
      <c r="S187" s="31" t="e">
        <f t="shared" si="54"/>
        <v>#VALUE!</v>
      </c>
      <c r="T187" s="31" t="e">
        <f t="shared" si="55"/>
        <v>#VALUE!</v>
      </c>
      <c r="U187" s="31" t="e">
        <f t="shared" si="56"/>
        <v>#VALUE!</v>
      </c>
      <c r="V187" s="26" t="e">
        <f t="shared" si="43"/>
        <v>#VALUE!</v>
      </c>
      <c r="W187" s="26" t="e">
        <f t="shared" si="44"/>
        <v>#VALUE!</v>
      </c>
      <c r="X187" s="26" t="e">
        <f t="shared" si="45"/>
        <v>#VALUE!</v>
      </c>
      <c r="Y187" s="26" t="e">
        <f t="shared" si="46"/>
        <v>#VALUE!</v>
      </c>
      <c r="Z187" s="26" t="e">
        <f t="shared" si="47"/>
        <v>#VALUE!</v>
      </c>
      <c r="AA187" s="26" t="e">
        <f t="shared" si="48"/>
        <v>#VALUE!</v>
      </c>
      <c r="AB187" s="26" t="e">
        <f>IF(P187&gt;0,IF(SUM($N$16:N187)&gt;0,'Program 2'!Loan_Amount-SUM($N$16:N187),'Program 2'!Loan_Amount),0)</f>
        <v>#VALUE!</v>
      </c>
      <c r="AC187" s="37" t="e">
        <f>AB187*('Step 2 Program Parameters'!$C$3/12)</f>
        <v>#VALUE!</v>
      </c>
      <c r="AD187" s="26"/>
      <c r="AE187" s="26"/>
    </row>
    <row r="188" spans="1:31" x14ac:dyDescent="0.2">
      <c r="A188" s="27" t="str">
        <f>IF(Values_Entered,A187+1,"")</f>
        <v/>
      </c>
      <c r="B188" s="28" t="str">
        <f t="shared" si="49"/>
        <v/>
      </c>
      <c r="C188" s="29" t="str">
        <f t="shared" si="57"/>
        <v/>
      </c>
      <c r="D188" s="29" t="str">
        <f t="shared" si="58"/>
        <v/>
      </c>
      <c r="E188" s="29" t="str">
        <f t="shared" si="50"/>
        <v/>
      </c>
      <c r="F188" s="29" t="str">
        <f t="shared" si="40"/>
        <v/>
      </c>
      <c r="G188" s="29" t="str">
        <f>IF(Pay_Num&lt;&gt;"",IF('Program 2'!Pay_Num&lt;=$J$2,0,Total_Pay-Int),"")</f>
        <v/>
      </c>
      <c r="H188" s="29" t="str">
        <f t="shared" si="59"/>
        <v/>
      </c>
      <c r="I188" s="29" t="str">
        <f t="shared" si="41"/>
        <v/>
      </c>
      <c r="J188" s="30" t="e">
        <f>IF('Program 2'!Beg_Bal&gt;0,E188*($G$3/($G$3+$G$5)),0)</f>
        <v>#VALUE!</v>
      </c>
      <c r="K188" s="30" t="e">
        <f>IF('Program 2'!Beg_Bal&gt;0,E188*($G$5/($G$5+$G$3)),0)</f>
        <v>#VALUE!</v>
      </c>
      <c r="L188" s="30" t="e">
        <f>IF(C188&lt;0,C188*0,IF($M$5&lt;1,(($M$5/12)*'Program 2'!C188),$M$5))</f>
        <v>#VALUE!</v>
      </c>
      <c r="M188" s="26"/>
      <c r="N188" s="26"/>
      <c r="O188" s="38">
        <f t="shared" si="51"/>
        <v>0</v>
      </c>
      <c r="P188" s="26" t="e">
        <f t="shared" si="52"/>
        <v>#VALUE!</v>
      </c>
      <c r="Q188" s="26" t="e">
        <f t="shared" si="42"/>
        <v>#VALUE!</v>
      </c>
      <c r="R188" s="31" t="e">
        <f t="shared" si="53"/>
        <v>#VALUE!</v>
      </c>
      <c r="S188" s="31" t="e">
        <f t="shared" si="54"/>
        <v>#VALUE!</v>
      </c>
      <c r="T188" s="31" t="e">
        <f t="shared" si="55"/>
        <v>#VALUE!</v>
      </c>
      <c r="U188" s="31" t="e">
        <f t="shared" si="56"/>
        <v>#VALUE!</v>
      </c>
      <c r="V188" s="26" t="e">
        <f t="shared" si="43"/>
        <v>#VALUE!</v>
      </c>
      <c r="W188" s="26" t="e">
        <f t="shared" si="44"/>
        <v>#VALUE!</v>
      </c>
      <c r="X188" s="26" t="e">
        <f t="shared" si="45"/>
        <v>#VALUE!</v>
      </c>
      <c r="Y188" s="26" t="e">
        <f t="shared" si="46"/>
        <v>#VALUE!</v>
      </c>
      <c r="Z188" s="26" t="e">
        <f t="shared" si="47"/>
        <v>#VALUE!</v>
      </c>
      <c r="AA188" s="26" t="e">
        <f t="shared" si="48"/>
        <v>#VALUE!</v>
      </c>
      <c r="AB188" s="26" t="e">
        <f>IF(P188&gt;0,IF(SUM($N$16:N188)&gt;0,'Program 2'!Loan_Amount-SUM($N$16:N188),'Program 2'!Loan_Amount),0)</f>
        <v>#VALUE!</v>
      </c>
      <c r="AC188" s="37" t="e">
        <f>AB188*('Step 2 Program Parameters'!$C$3/12)</f>
        <v>#VALUE!</v>
      </c>
      <c r="AD188" s="26"/>
      <c r="AE188" s="26"/>
    </row>
    <row r="189" spans="1:31" x14ac:dyDescent="0.2">
      <c r="A189" s="27" t="str">
        <f>IF(Values_Entered,A188+1,"")</f>
        <v/>
      </c>
      <c r="B189" s="28" t="str">
        <f t="shared" si="49"/>
        <v/>
      </c>
      <c r="C189" s="29" t="str">
        <f t="shared" si="57"/>
        <v/>
      </c>
      <c r="D189" s="29" t="str">
        <f t="shared" si="58"/>
        <v/>
      </c>
      <c r="E189" s="29" t="str">
        <f t="shared" si="50"/>
        <v/>
      </c>
      <c r="F189" s="29" t="str">
        <f t="shared" si="40"/>
        <v/>
      </c>
      <c r="G189" s="29" t="str">
        <f>IF(Pay_Num&lt;&gt;"",IF('Program 2'!Pay_Num&lt;=$J$2,0,Total_Pay-Int),"")</f>
        <v/>
      </c>
      <c r="H189" s="29" t="str">
        <f t="shared" si="59"/>
        <v/>
      </c>
      <c r="I189" s="29" t="str">
        <f t="shared" si="41"/>
        <v/>
      </c>
      <c r="J189" s="30" t="e">
        <f>IF('Program 2'!Beg_Bal&gt;0,E189*($G$3/($G$3+$G$5)),0)</f>
        <v>#VALUE!</v>
      </c>
      <c r="K189" s="30" t="e">
        <f>IF('Program 2'!Beg_Bal&gt;0,E189*($G$5/($G$5+$G$3)),0)</f>
        <v>#VALUE!</v>
      </c>
      <c r="L189" s="30" t="e">
        <f>IF(C189&lt;0,C189*0,IF($M$5&lt;1,(($M$5/12)*'Program 2'!C189),$M$5))</f>
        <v>#VALUE!</v>
      </c>
      <c r="M189" s="26"/>
      <c r="N189" s="26"/>
      <c r="O189" s="38">
        <f t="shared" si="51"/>
        <v>0</v>
      </c>
      <c r="P189" s="26" t="e">
        <f t="shared" si="52"/>
        <v>#VALUE!</v>
      </c>
      <c r="Q189" s="26" t="e">
        <f t="shared" si="42"/>
        <v>#VALUE!</v>
      </c>
      <c r="R189" s="31" t="e">
        <f t="shared" si="53"/>
        <v>#VALUE!</v>
      </c>
      <c r="S189" s="31" t="e">
        <f t="shared" si="54"/>
        <v>#VALUE!</v>
      </c>
      <c r="T189" s="31" t="e">
        <f t="shared" si="55"/>
        <v>#VALUE!</v>
      </c>
      <c r="U189" s="31" t="e">
        <f t="shared" si="56"/>
        <v>#VALUE!</v>
      </c>
      <c r="V189" s="26" t="e">
        <f t="shared" si="43"/>
        <v>#VALUE!</v>
      </c>
      <c r="W189" s="26" t="e">
        <f t="shared" si="44"/>
        <v>#VALUE!</v>
      </c>
      <c r="X189" s="26" t="e">
        <f t="shared" si="45"/>
        <v>#VALUE!</v>
      </c>
      <c r="Y189" s="26" t="e">
        <f t="shared" si="46"/>
        <v>#VALUE!</v>
      </c>
      <c r="Z189" s="26" t="e">
        <f t="shared" si="47"/>
        <v>#VALUE!</v>
      </c>
      <c r="AA189" s="26" t="e">
        <f t="shared" si="48"/>
        <v>#VALUE!</v>
      </c>
      <c r="AB189" s="26" t="e">
        <f>IF(P189&gt;0,IF(SUM($N$16:N189)&gt;0,'Program 2'!Loan_Amount-SUM($N$16:N189),'Program 2'!Loan_Amount),0)</f>
        <v>#VALUE!</v>
      </c>
      <c r="AC189" s="37" t="e">
        <f>AB189*('Step 2 Program Parameters'!$C$3/12)</f>
        <v>#VALUE!</v>
      </c>
      <c r="AD189" s="26"/>
    </row>
    <row r="190" spans="1:31" x14ac:dyDescent="0.2">
      <c r="A190" s="27" t="str">
        <f>IF(Values_Entered,A189+1,"")</f>
        <v/>
      </c>
      <c r="B190" s="28" t="str">
        <f t="shared" si="49"/>
        <v/>
      </c>
      <c r="C190" s="29" t="str">
        <f t="shared" si="57"/>
        <v/>
      </c>
      <c r="D190" s="29" t="str">
        <f t="shared" si="58"/>
        <v/>
      </c>
      <c r="E190" s="29" t="str">
        <f t="shared" si="50"/>
        <v/>
      </c>
      <c r="F190" s="29" t="str">
        <f t="shared" si="40"/>
        <v/>
      </c>
      <c r="G190" s="29" t="str">
        <f>IF(Pay_Num&lt;&gt;"",IF('Program 2'!Pay_Num&lt;=$J$2,0,Total_Pay-Int),"")</f>
        <v/>
      </c>
      <c r="H190" s="29" t="str">
        <f t="shared" si="59"/>
        <v/>
      </c>
      <c r="I190" s="29" t="str">
        <f t="shared" si="41"/>
        <v/>
      </c>
      <c r="J190" s="30" t="e">
        <f>IF('Program 2'!Beg_Bal&gt;0,E190*($G$3/($G$3+$G$5)),0)</f>
        <v>#VALUE!</v>
      </c>
      <c r="K190" s="30" t="e">
        <f>IF('Program 2'!Beg_Bal&gt;0,E190*($G$5/($G$5+$G$3)),0)</f>
        <v>#VALUE!</v>
      </c>
      <c r="L190" s="30" t="e">
        <f>IF(C190&lt;0,C190*0,IF($M$5&lt;1,(($M$5/12)*'Program 2'!C190),$M$5))</f>
        <v>#VALUE!</v>
      </c>
      <c r="M190" s="26"/>
      <c r="N190" s="26"/>
      <c r="O190" s="38">
        <f t="shared" si="51"/>
        <v>0</v>
      </c>
      <c r="P190" s="26" t="e">
        <f t="shared" si="52"/>
        <v>#VALUE!</v>
      </c>
      <c r="Q190" s="26" t="e">
        <f t="shared" si="42"/>
        <v>#VALUE!</v>
      </c>
      <c r="R190" s="31" t="e">
        <f t="shared" si="53"/>
        <v>#VALUE!</v>
      </c>
      <c r="S190" s="31" t="e">
        <f t="shared" si="54"/>
        <v>#VALUE!</v>
      </c>
      <c r="T190" s="31" t="e">
        <f t="shared" si="55"/>
        <v>#VALUE!</v>
      </c>
      <c r="U190" s="31" t="e">
        <f t="shared" si="56"/>
        <v>#VALUE!</v>
      </c>
      <c r="V190" s="26" t="e">
        <f t="shared" si="43"/>
        <v>#VALUE!</v>
      </c>
      <c r="W190" s="26" t="e">
        <f t="shared" si="44"/>
        <v>#VALUE!</v>
      </c>
      <c r="X190" s="26" t="e">
        <f t="shared" si="45"/>
        <v>#VALUE!</v>
      </c>
      <c r="Y190" s="26" t="e">
        <f t="shared" si="46"/>
        <v>#VALUE!</v>
      </c>
      <c r="Z190" s="26" t="e">
        <f t="shared" si="47"/>
        <v>#VALUE!</v>
      </c>
      <c r="AA190" s="26" t="e">
        <f t="shared" si="48"/>
        <v>#VALUE!</v>
      </c>
      <c r="AB190" s="26" t="e">
        <f>IF(P190&gt;0,IF(SUM($N$16:N190)&gt;0,'Program 2'!Loan_Amount-SUM($N$16:N190),'Program 2'!Loan_Amount),0)</f>
        <v>#VALUE!</v>
      </c>
      <c r="AC190" s="37" t="e">
        <f>AB190*('Step 2 Program Parameters'!$C$3/12)</f>
        <v>#VALUE!</v>
      </c>
      <c r="AD190" s="26"/>
    </row>
    <row r="191" spans="1:31" x14ac:dyDescent="0.2">
      <c r="A191" s="27" t="str">
        <f>IF(Values_Entered,A190+1,"")</f>
        <v/>
      </c>
      <c r="B191" s="28" t="str">
        <f t="shared" si="49"/>
        <v/>
      </c>
      <c r="C191" s="29" t="str">
        <f t="shared" si="57"/>
        <v/>
      </c>
      <c r="D191" s="29" t="str">
        <f t="shared" si="58"/>
        <v/>
      </c>
      <c r="E191" s="29" t="str">
        <f t="shared" si="50"/>
        <v/>
      </c>
      <c r="F191" s="29" t="str">
        <f t="shared" si="40"/>
        <v/>
      </c>
      <c r="G191" s="29" t="str">
        <f>IF(Pay_Num&lt;&gt;"",IF('Program 2'!Pay_Num&lt;=$J$2,0,Total_Pay-Int),"")</f>
        <v/>
      </c>
      <c r="H191" s="29" t="str">
        <f t="shared" si="59"/>
        <v/>
      </c>
      <c r="I191" s="29" t="str">
        <f t="shared" si="41"/>
        <v/>
      </c>
      <c r="J191" s="30" t="e">
        <f>IF('Program 2'!Beg_Bal&gt;0,E191*($G$3/($G$3+$G$5)),0)</f>
        <v>#VALUE!</v>
      </c>
      <c r="K191" s="30" t="e">
        <f>IF('Program 2'!Beg_Bal&gt;0,E191*($G$5/($G$5+$G$3)),0)</f>
        <v>#VALUE!</v>
      </c>
      <c r="L191" s="30" t="e">
        <f>IF(C191&lt;0,C191*0,IF($M$5&lt;1,(($M$5/12)*'Program 2'!C191),$M$5))</f>
        <v>#VALUE!</v>
      </c>
      <c r="M191" s="26"/>
      <c r="N191" s="26"/>
      <c r="O191" s="38">
        <f t="shared" si="51"/>
        <v>0</v>
      </c>
      <c r="P191" s="26" t="e">
        <f t="shared" si="52"/>
        <v>#VALUE!</v>
      </c>
      <c r="Q191" s="26" t="e">
        <f t="shared" si="42"/>
        <v>#VALUE!</v>
      </c>
      <c r="R191" s="31" t="e">
        <f t="shared" si="53"/>
        <v>#VALUE!</v>
      </c>
      <c r="S191" s="31" t="e">
        <f t="shared" si="54"/>
        <v>#VALUE!</v>
      </c>
      <c r="T191" s="31" t="e">
        <f t="shared" si="55"/>
        <v>#VALUE!</v>
      </c>
      <c r="U191" s="31" t="e">
        <f t="shared" si="56"/>
        <v>#VALUE!</v>
      </c>
      <c r="V191" s="26" t="e">
        <f t="shared" si="43"/>
        <v>#VALUE!</v>
      </c>
      <c r="W191" s="26" t="e">
        <f t="shared" si="44"/>
        <v>#VALUE!</v>
      </c>
      <c r="X191" s="26" t="e">
        <f t="shared" si="45"/>
        <v>#VALUE!</v>
      </c>
      <c r="Y191" s="26" t="e">
        <f t="shared" si="46"/>
        <v>#VALUE!</v>
      </c>
      <c r="Z191" s="26" t="e">
        <f t="shared" si="47"/>
        <v>#VALUE!</v>
      </c>
      <c r="AA191" s="26" t="e">
        <f t="shared" si="48"/>
        <v>#VALUE!</v>
      </c>
      <c r="AB191" s="26" t="e">
        <f>IF(P191&gt;0,IF(SUM($N$16:N191)&gt;0,'Program 2'!Loan_Amount-SUM($N$16:N191),'Program 2'!Loan_Amount),0)</f>
        <v>#VALUE!</v>
      </c>
      <c r="AC191" s="37" t="e">
        <f>AB191*('Step 2 Program Parameters'!$C$3/12)</f>
        <v>#VALUE!</v>
      </c>
      <c r="AD191" s="26"/>
    </row>
    <row r="192" spans="1:31" x14ac:dyDescent="0.2">
      <c r="A192" s="27" t="str">
        <f>IF(Values_Entered,A191+1,"")</f>
        <v/>
      </c>
      <c r="B192" s="28" t="str">
        <f t="shared" si="49"/>
        <v/>
      </c>
      <c r="C192" s="29" t="str">
        <f t="shared" si="57"/>
        <v/>
      </c>
      <c r="D192" s="29" t="str">
        <f t="shared" si="58"/>
        <v/>
      </c>
      <c r="E192" s="29" t="str">
        <f t="shared" si="50"/>
        <v/>
      </c>
      <c r="F192" s="29" t="str">
        <f t="shared" si="40"/>
        <v/>
      </c>
      <c r="G192" s="29" t="str">
        <f>IF(Pay_Num&lt;&gt;"",IF('Program 2'!Pay_Num&lt;=$J$2,0,Total_Pay-Int),"")</f>
        <v/>
      </c>
      <c r="H192" s="29" t="str">
        <f t="shared" si="59"/>
        <v/>
      </c>
      <c r="I192" s="29" t="str">
        <f t="shared" si="41"/>
        <v/>
      </c>
      <c r="J192" s="30" t="e">
        <f>IF('Program 2'!Beg_Bal&gt;0,E192*($G$3/($G$3+$G$5)),0)</f>
        <v>#VALUE!</v>
      </c>
      <c r="K192" s="30" t="e">
        <f>IF('Program 2'!Beg_Bal&gt;0,E192*($G$5/($G$5+$G$3)),0)</f>
        <v>#VALUE!</v>
      </c>
      <c r="L192" s="30" t="e">
        <f>IF(C192&lt;0,C192*0,IF($M$5&lt;1,(($M$5/12)*'Program 2'!C192),$M$5))</f>
        <v>#VALUE!</v>
      </c>
      <c r="M192" s="26"/>
      <c r="N192" s="26"/>
      <c r="O192" s="38">
        <f t="shared" si="51"/>
        <v>0</v>
      </c>
      <c r="P192" s="26" t="e">
        <f t="shared" si="52"/>
        <v>#VALUE!</v>
      </c>
      <c r="Q192" s="26" t="e">
        <f t="shared" si="42"/>
        <v>#VALUE!</v>
      </c>
      <c r="R192" s="31" t="e">
        <f t="shared" si="53"/>
        <v>#VALUE!</v>
      </c>
      <c r="S192" s="31" t="e">
        <f t="shared" si="54"/>
        <v>#VALUE!</v>
      </c>
      <c r="T192" s="31" t="e">
        <f t="shared" si="55"/>
        <v>#VALUE!</v>
      </c>
      <c r="U192" s="31" t="e">
        <f t="shared" si="56"/>
        <v>#VALUE!</v>
      </c>
      <c r="V192" s="26" t="e">
        <f t="shared" si="43"/>
        <v>#VALUE!</v>
      </c>
      <c r="W192" s="26" t="e">
        <f t="shared" si="44"/>
        <v>#VALUE!</v>
      </c>
      <c r="X192" s="26" t="e">
        <f t="shared" si="45"/>
        <v>#VALUE!</v>
      </c>
      <c r="Y192" s="26" t="e">
        <f t="shared" si="46"/>
        <v>#VALUE!</v>
      </c>
      <c r="Z192" s="26" t="e">
        <f t="shared" si="47"/>
        <v>#VALUE!</v>
      </c>
      <c r="AA192" s="26" t="e">
        <f t="shared" si="48"/>
        <v>#VALUE!</v>
      </c>
      <c r="AB192" s="26" t="e">
        <f>IF(P192&gt;0,IF(SUM($N$16:N192)&gt;0,'Program 2'!Loan_Amount-SUM($N$16:N192),'Program 2'!Loan_Amount),0)</f>
        <v>#VALUE!</v>
      </c>
      <c r="AC192" s="37" t="e">
        <f>AB192*('Step 2 Program Parameters'!$C$3/12)</f>
        <v>#VALUE!</v>
      </c>
      <c r="AD192" s="26"/>
    </row>
    <row r="193" spans="1:31" x14ac:dyDescent="0.2">
      <c r="A193" s="27" t="str">
        <f>IF(Values_Entered,A192+1,"")</f>
        <v/>
      </c>
      <c r="B193" s="28" t="str">
        <f t="shared" si="49"/>
        <v/>
      </c>
      <c r="C193" s="29" t="str">
        <f t="shared" si="57"/>
        <v/>
      </c>
      <c r="D193" s="29" t="str">
        <f t="shared" si="58"/>
        <v/>
      </c>
      <c r="E193" s="29" t="str">
        <f t="shared" si="50"/>
        <v/>
      </c>
      <c r="F193" s="29" t="str">
        <f t="shared" si="40"/>
        <v/>
      </c>
      <c r="G193" s="29" t="str">
        <f>IF(Pay_Num&lt;&gt;"",IF('Program 2'!Pay_Num&lt;=$J$2,0,Total_Pay-Int),"")</f>
        <v/>
      </c>
      <c r="H193" s="29" t="str">
        <f t="shared" si="59"/>
        <v/>
      </c>
      <c r="I193" s="29" t="str">
        <f t="shared" si="41"/>
        <v/>
      </c>
      <c r="J193" s="30" t="e">
        <f>IF('Program 2'!Beg_Bal&gt;0,E193*($G$3/($G$3+$G$5)),0)</f>
        <v>#VALUE!</v>
      </c>
      <c r="K193" s="30" t="e">
        <f>IF('Program 2'!Beg_Bal&gt;0,E193*($G$5/($G$5+$G$3)),0)</f>
        <v>#VALUE!</v>
      </c>
      <c r="L193" s="30" t="e">
        <f>IF(C193&lt;0,C193*0,IF($M$5&lt;1,(($M$5/12)*'Program 2'!C193),$M$5))</f>
        <v>#VALUE!</v>
      </c>
      <c r="M193" s="26"/>
      <c r="N193" s="26"/>
      <c r="O193" s="38">
        <f t="shared" si="51"/>
        <v>0</v>
      </c>
      <c r="P193" s="26" t="e">
        <f t="shared" si="52"/>
        <v>#VALUE!</v>
      </c>
      <c r="Q193" s="26" t="e">
        <f t="shared" si="42"/>
        <v>#VALUE!</v>
      </c>
      <c r="R193" s="31" t="e">
        <f t="shared" si="53"/>
        <v>#VALUE!</v>
      </c>
      <c r="S193" s="31" t="e">
        <f t="shared" si="54"/>
        <v>#VALUE!</v>
      </c>
      <c r="T193" s="31" t="e">
        <f t="shared" si="55"/>
        <v>#VALUE!</v>
      </c>
      <c r="U193" s="31" t="e">
        <f t="shared" si="56"/>
        <v>#VALUE!</v>
      </c>
      <c r="V193" s="26" t="e">
        <f t="shared" si="43"/>
        <v>#VALUE!</v>
      </c>
      <c r="W193" s="26" t="e">
        <f t="shared" si="44"/>
        <v>#VALUE!</v>
      </c>
      <c r="X193" s="26" t="e">
        <f t="shared" si="45"/>
        <v>#VALUE!</v>
      </c>
      <c r="Y193" s="26" t="e">
        <f t="shared" si="46"/>
        <v>#VALUE!</v>
      </c>
      <c r="Z193" s="26" t="e">
        <f t="shared" si="47"/>
        <v>#VALUE!</v>
      </c>
      <c r="AA193" s="26" t="e">
        <f t="shared" si="48"/>
        <v>#VALUE!</v>
      </c>
      <c r="AB193" s="26" t="e">
        <f>IF(P193&gt;0,IF(SUM($N$16:N193)&gt;0,'Program 2'!Loan_Amount-SUM($N$16:N193),'Program 2'!Loan_Amount),0)</f>
        <v>#VALUE!</v>
      </c>
      <c r="AC193" s="37" t="e">
        <f>AB193*('Step 2 Program Parameters'!$C$3/12)</f>
        <v>#VALUE!</v>
      </c>
      <c r="AD193" s="26"/>
    </row>
    <row r="194" spans="1:31" x14ac:dyDescent="0.2">
      <c r="A194" s="27" t="str">
        <f>IF(Values_Entered,A193+1,"")</f>
        <v/>
      </c>
      <c r="B194" s="28" t="str">
        <f t="shared" si="49"/>
        <v/>
      </c>
      <c r="C194" s="29" t="str">
        <f t="shared" si="57"/>
        <v/>
      </c>
      <c r="D194" s="29" t="str">
        <f t="shared" si="58"/>
        <v/>
      </c>
      <c r="E194" s="29" t="str">
        <f t="shared" si="50"/>
        <v/>
      </c>
      <c r="F194" s="29" t="str">
        <f t="shared" si="40"/>
        <v/>
      </c>
      <c r="G194" s="29" t="str">
        <f>IF(Pay_Num&lt;&gt;"",IF('Program 2'!Pay_Num&lt;=$J$2,0,Total_Pay-Int),"")</f>
        <v/>
      </c>
      <c r="H194" s="29" t="str">
        <f t="shared" si="59"/>
        <v/>
      </c>
      <c r="I194" s="29" t="str">
        <f t="shared" si="41"/>
        <v/>
      </c>
      <c r="J194" s="30" t="e">
        <f>IF('Program 2'!Beg_Bal&gt;0,E194*($G$3/($G$3+$G$5)),0)</f>
        <v>#VALUE!</v>
      </c>
      <c r="K194" s="30" t="e">
        <f>IF('Program 2'!Beg_Bal&gt;0,E194*($G$5/($G$5+$G$3)),0)</f>
        <v>#VALUE!</v>
      </c>
      <c r="L194" s="30" t="e">
        <f>IF(C194&lt;0,C194*0,IF($M$5&lt;1,(($M$5/12)*'Program 2'!C194),$M$5))</f>
        <v>#VALUE!</v>
      </c>
      <c r="M194" s="26"/>
      <c r="N194" s="26"/>
      <c r="O194" s="38">
        <f t="shared" si="51"/>
        <v>0</v>
      </c>
      <c r="P194" s="26" t="e">
        <f t="shared" si="52"/>
        <v>#VALUE!</v>
      </c>
      <c r="Q194" s="26" t="e">
        <f t="shared" si="42"/>
        <v>#VALUE!</v>
      </c>
      <c r="R194" s="31" t="e">
        <f t="shared" si="53"/>
        <v>#VALUE!</v>
      </c>
      <c r="S194" s="31" t="e">
        <f t="shared" si="54"/>
        <v>#VALUE!</v>
      </c>
      <c r="T194" s="31" t="e">
        <f t="shared" si="55"/>
        <v>#VALUE!</v>
      </c>
      <c r="U194" s="31" t="e">
        <f t="shared" si="56"/>
        <v>#VALUE!</v>
      </c>
      <c r="V194" s="26" t="e">
        <f t="shared" si="43"/>
        <v>#VALUE!</v>
      </c>
      <c r="W194" s="26" t="e">
        <f t="shared" si="44"/>
        <v>#VALUE!</v>
      </c>
      <c r="X194" s="26" t="e">
        <f t="shared" si="45"/>
        <v>#VALUE!</v>
      </c>
      <c r="Y194" s="26" t="e">
        <f t="shared" si="46"/>
        <v>#VALUE!</v>
      </c>
      <c r="Z194" s="26" t="e">
        <f t="shared" si="47"/>
        <v>#VALUE!</v>
      </c>
      <c r="AA194" s="26" t="e">
        <f t="shared" si="48"/>
        <v>#VALUE!</v>
      </c>
      <c r="AB194" s="26" t="e">
        <f>IF(P194&gt;0,IF(SUM($N$16:N194)&gt;0,'Program 2'!Loan_Amount-SUM($N$16:N194),'Program 2'!Loan_Amount),0)</f>
        <v>#VALUE!</v>
      </c>
      <c r="AC194" s="37" t="e">
        <f>AB194*('Step 2 Program Parameters'!$C$3/12)</f>
        <v>#VALUE!</v>
      </c>
      <c r="AD194" s="26"/>
    </row>
    <row r="195" spans="1:31" x14ac:dyDescent="0.2">
      <c r="A195" s="27" t="str">
        <f>IF(Values_Entered,A194+1,"")</f>
        <v/>
      </c>
      <c r="B195" s="28" t="str">
        <f t="shared" si="49"/>
        <v/>
      </c>
      <c r="C195" s="29" t="str">
        <f t="shared" si="57"/>
        <v/>
      </c>
      <c r="D195" s="29" t="str">
        <f t="shared" si="58"/>
        <v/>
      </c>
      <c r="E195" s="29" t="str">
        <f t="shared" si="50"/>
        <v/>
      </c>
      <c r="F195" s="29" t="str">
        <f t="shared" si="40"/>
        <v/>
      </c>
      <c r="G195" s="29" t="str">
        <f>IF(Pay_Num&lt;&gt;"",IF('Program 2'!Pay_Num&lt;=$J$2,0,Total_Pay-Int),"")</f>
        <v/>
      </c>
      <c r="H195" s="29" t="str">
        <f t="shared" si="59"/>
        <v/>
      </c>
      <c r="I195" s="29" t="str">
        <f t="shared" si="41"/>
        <v/>
      </c>
      <c r="J195" s="30" t="e">
        <f>IF('Program 2'!Beg_Bal&gt;0,E195*($G$3/($G$3+$G$5)),0)</f>
        <v>#VALUE!</v>
      </c>
      <c r="K195" s="30" t="e">
        <f>IF('Program 2'!Beg_Bal&gt;0,E195*($G$5/($G$5+$G$3)),0)</f>
        <v>#VALUE!</v>
      </c>
      <c r="L195" s="30" t="e">
        <f>IF(C195&lt;0,C195*0,IF($M$5&lt;1,(($M$5/12)*'Program 2'!C195),$M$5))</f>
        <v>#VALUE!</v>
      </c>
      <c r="M195" s="26"/>
      <c r="N195" s="26"/>
      <c r="O195" s="38">
        <f t="shared" si="51"/>
        <v>0</v>
      </c>
      <c r="P195" s="26" t="e">
        <f t="shared" si="52"/>
        <v>#VALUE!</v>
      </c>
      <c r="Q195" s="26" t="e">
        <f t="shared" si="42"/>
        <v>#VALUE!</v>
      </c>
      <c r="R195" s="31" t="e">
        <f t="shared" si="53"/>
        <v>#VALUE!</v>
      </c>
      <c r="S195" s="31" t="e">
        <f t="shared" si="54"/>
        <v>#VALUE!</v>
      </c>
      <c r="T195" s="31" t="e">
        <f t="shared" si="55"/>
        <v>#VALUE!</v>
      </c>
      <c r="U195" s="31" t="e">
        <f t="shared" si="56"/>
        <v>#VALUE!</v>
      </c>
      <c r="V195" s="26" t="e">
        <f t="shared" si="43"/>
        <v>#VALUE!</v>
      </c>
      <c r="W195" s="26" t="e">
        <f t="shared" si="44"/>
        <v>#VALUE!</v>
      </c>
      <c r="X195" s="26" t="e">
        <f t="shared" si="45"/>
        <v>#VALUE!</v>
      </c>
      <c r="Y195" s="26" t="e">
        <f t="shared" si="46"/>
        <v>#VALUE!</v>
      </c>
      <c r="Z195" s="26" t="e">
        <f t="shared" si="47"/>
        <v>#VALUE!</v>
      </c>
      <c r="AA195" s="26" t="e">
        <f t="shared" si="48"/>
        <v>#VALUE!</v>
      </c>
      <c r="AB195" s="26" t="e">
        <f>IF(P195&gt;0,IF(SUM($N$16:N195)&gt;0,'Program 2'!Loan_Amount-SUM($N$16:N195),'Program 2'!Loan_Amount),0)</f>
        <v>#VALUE!</v>
      </c>
      <c r="AC195" s="37" t="e">
        <f>AB195*('Step 2 Program Parameters'!$C$3/12)</f>
        <v>#VALUE!</v>
      </c>
      <c r="AD195" s="26"/>
      <c r="AE195" s="1" t="e">
        <f>'Step 2 Program Parameters'!$C$35*'Program 2'!Z195</f>
        <v>#VALUE!</v>
      </c>
    </row>
    <row r="196" spans="1:31" x14ac:dyDescent="0.2">
      <c r="A196" s="27" t="str">
        <f>IF(Values_Entered,A195+1,"")</f>
        <v/>
      </c>
      <c r="B196" s="28" t="str">
        <f t="shared" si="49"/>
        <v/>
      </c>
      <c r="C196" s="29" t="str">
        <f t="shared" si="57"/>
        <v/>
      </c>
      <c r="D196" s="29" t="str">
        <f t="shared" si="58"/>
        <v/>
      </c>
      <c r="E196" s="29" t="str">
        <f t="shared" si="50"/>
        <v/>
      </c>
      <c r="F196" s="29" t="str">
        <f t="shared" si="40"/>
        <v/>
      </c>
      <c r="G196" s="29" t="str">
        <f>IF(Pay_Num&lt;&gt;"",IF('Program 2'!Pay_Num&lt;=$J$2,0,Total_Pay-Int),"")</f>
        <v/>
      </c>
      <c r="H196" s="29" t="str">
        <f t="shared" si="59"/>
        <v/>
      </c>
      <c r="I196" s="29" t="str">
        <f t="shared" si="41"/>
        <v/>
      </c>
      <c r="J196" s="30" t="e">
        <f>IF('Program 2'!Beg_Bal&gt;0,E196*($G$3/($G$3+$G$5)),0)</f>
        <v>#VALUE!</v>
      </c>
      <c r="K196" s="30" t="e">
        <f>IF('Program 2'!Beg_Bal&gt;0,E196*($G$5/($G$5+$G$3)),0)</f>
        <v>#VALUE!</v>
      </c>
      <c r="L196" s="30" t="e">
        <f>IF(C196&lt;0,C196*0,IF($M$5&lt;1,(($M$5/12)*'Program 2'!C196),$M$5))</f>
        <v>#VALUE!</v>
      </c>
      <c r="M196" s="26"/>
      <c r="N196" s="26"/>
      <c r="O196" s="38">
        <f t="shared" si="51"/>
        <v>0</v>
      </c>
      <c r="P196" s="26" t="e">
        <f t="shared" si="52"/>
        <v>#VALUE!</v>
      </c>
      <c r="Q196" s="26" t="e">
        <f t="shared" si="42"/>
        <v>#VALUE!</v>
      </c>
      <c r="R196" s="31" t="e">
        <f t="shared" si="53"/>
        <v>#VALUE!</v>
      </c>
      <c r="S196" s="31" t="e">
        <f t="shared" si="54"/>
        <v>#VALUE!</v>
      </c>
      <c r="T196" s="31" t="e">
        <f t="shared" si="55"/>
        <v>#VALUE!</v>
      </c>
      <c r="U196" s="31" t="e">
        <f t="shared" si="56"/>
        <v>#VALUE!</v>
      </c>
      <c r="V196" s="26" t="e">
        <f t="shared" si="43"/>
        <v>#VALUE!</v>
      </c>
      <c r="W196" s="26" t="e">
        <f t="shared" si="44"/>
        <v>#VALUE!</v>
      </c>
      <c r="X196" s="26" t="e">
        <f t="shared" si="45"/>
        <v>#VALUE!</v>
      </c>
      <c r="Y196" s="26" t="e">
        <f t="shared" si="46"/>
        <v>#VALUE!</v>
      </c>
      <c r="Z196" s="26" t="e">
        <f t="shared" si="47"/>
        <v>#VALUE!</v>
      </c>
      <c r="AA196" s="26" t="e">
        <f t="shared" si="48"/>
        <v>#VALUE!</v>
      </c>
      <c r="AB196" s="26" t="e">
        <f>IF(P196&gt;0,IF(SUM($N$16:N196)&gt;0,'Program 2'!Loan_Amount-SUM($N$16:N196),'Program 2'!Loan_Amount),0)</f>
        <v>#VALUE!</v>
      </c>
      <c r="AC196" s="37" t="e">
        <f>AB196*('Step 2 Program Parameters'!$C$3/12)</f>
        <v>#VALUE!</v>
      </c>
      <c r="AD196" s="26"/>
      <c r="AE196" s="26"/>
    </row>
    <row r="197" spans="1:31" x14ac:dyDescent="0.2">
      <c r="A197" s="27" t="str">
        <f>IF(Values_Entered,A196+1,"")</f>
        <v/>
      </c>
      <c r="B197" s="28" t="str">
        <f t="shared" si="49"/>
        <v/>
      </c>
      <c r="C197" s="29" t="str">
        <f t="shared" si="57"/>
        <v/>
      </c>
      <c r="D197" s="29" t="str">
        <f t="shared" si="58"/>
        <v/>
      </c>
      <c r="E197" s="29" t="str">
        <f t="shared" si="50"/>
        <v/>
      </c>
      <c r="F197" s="29" t="str">
        <f t="shared" si="40"/>
        <v/>
      </c>
      <c r="G197" s="29" t="str">
        <f>IF(Pay_Num&lt;&gt;"",IF('Program 2'!Pay_Num&lt;=$J$2,0,Total_Pay-Int),"")</f>
        <v/>
      </c>
      <c r="H197" s="29" t="str">
        <f t="shared" si="59"/>
        <v/>
      </c>
      <c r="I197" s="29" t="str">
        <f t="shared" si="41"/>
        <v/>
      </c>
      <c r="J197" s="30" t="e">
        <f>IF('Program 2'!Beg_Bal&gt;0,E197*($G$3/($G$3+$G$5)),0)</f>
        <v>#VALUE!</v>
      </c>
      <c r="K197" s="30" t="e">
        <f>IF('Program 2'!Beg_Bal&gt;0,E197*($G$5/($G$5+$G$3)),0)</f>
        <v>#VALUE!</v>
      </c>
      <c r="L197" s="30" t="e">
        <f>IF(C197&lt;0,C197*0,IF($M$5&lt;1,(($M$5/12)*'Program 2'!C197),$M$5))</f>
        <v>#VALUE!</v>
      </c>
      <c r="M197" s="26"/>
      <c r="N197" s="26"/>
      <c r="O197" s="38">
        <f t="shared" si="51"/>
        <v>0</v>
      </c>
      <c r="P197" s="26" t="e">
        <f t="shared" si="52"/>
        <v>#VALUE!</v>
      </c>
      <c r="Q197" s="26" t="e">
        <f t="shared" si="42"/>
        <v>#VALUE!</v>
      </c>
      <c r="R197" s="31" t="e">
        <f t="shared" si="53"/>
        <v>#VALUE!</v>
      </c>
      <c r="S197" s="31" t="e">
        <f t="shared" si="54"/>
        <v>#VALUE!</v>
      </c>
      <c r="T197" s="31" t="e">
        <f t="shared" si="55"/>
        <v>#VALUE!</v>
      </c>
      <c r="U197" s="31" t="e">
        <f t="shared" si="56"/>
        <v>#VALUE!</v>
      </c>
      <c r="V197" s="26" t="e">
        <f t="shared" si="43"/>
        <v>#VALUE!</v>
      </c>
      <c r="W197" s="26" t="e">
        <f t="shared" si="44"/>
        <v>#VALUE!</v>
      </c>
      <c r="X197" s="26" t="e">
        <f t="shared" si="45"/>
        <v>#VALUE!</v>
      </c>
      <c r="Y197" s="26" t="e">
        <f t="shared" si="46"/>
        <v>#VALUE!</v>
      </c>
      <c r="Z197" s="26" t="e">
        <f t="shared" si="47"/>
        <v>#VALUE!</v>
      </c>
      <c r="AA197" s="26" t="e">
        <f t="shared" si="48"/>
        <v>#VALUE!</v>
      </c>
      <c r="AB197" s="26" t="e">
        <f>IF(P197&gt;0,IF(SUM($N$16:N197)&gt;0,'Program 2'!Loan_Amount-SUM($N$16:N197),'Program 2'!Loan_Amount),0)</f>
        <v>#VALUE!</v>
      </c>
      <c r="AC197" s="37" t="e">
        <f>AB197*('Step 2 Program Parameters'!$C$3/12)</f>
        <v>#VALUE!</v>
      </c>
      <c r="AD197" s="26"/>
      <c r="AE197" s="26"/>
    </row>
    <row r="198" spans="1:31" x14ac:dyDescent="0.2">
      <c r="A198" s="27" t="str">
        <f>IF(Values_Entered,A197+1,"")</f>
        <v/>
      </c>
      <c r="B198" s="28" t="str">
        <f t="shared" si="49"/>
        <v/>
      </c>
      <c r="C198" s="29" t="str">
        <f t="shared" si="57"/>
        <v/>
      </c>
      <c r="D198" s="29" t="str">
        <f t="shared" si="58"/>
        <v/>
      </c>
      <c r="E198" s="29" t="str">
        <f t="shared" si="50"/>
        <v/>
      </c>
      <c r="F198" s="29" t="str">
        <f t="shared" si="40"/>
        <v/>
      </c>
      <c r="G198" s="29" t="str">
        <f>IF(Pay_Num&lt;&gt;"",IF('Program 2'!Pay_Num&lt;=$J$2,0,Total_Pay-Int),"")</f>
        <v/>
      </c>
      <c r="H198" s="29" t="str">
        <f t="shared" si="59"/>
        <v/>
      </c>
      <c r="I198" s="29" t="str">
        <f t="shared" si="41"/>
        <v/>
      </c>
      <c r="J198" s="30" t="e">
        <f>IF('Program 2'!Beg_Bal&gt;0,E198*($G$3/($G$3+$G$5)),0)</f>
        <v>#VALUE!</v>
      </c>
      <c r="K198" s="30" t="e">
        <f>IF('Program 2'!Beg_Bal&gt;0,E198*($G$5/($G$5+$G$3)),0)</f>
        <v>#VALUE!</v>
      </c>
      <c r="L198" s="30" t="e">
        <f>IF(C198&lt;0,C198*0,IF($M$5&lt;1,(($M$5/12)*'Program 2'!C198),$M$5))</f>
        <v>#VALUE!</v>
      </c>
      <c r="M198" s="26"/>
      <c r="N198" s="26"/>
      <c r="O198" s="38">
        <f t="shared" si="51"/>
        <v>0</v>
      </c>
      <c r="P198" s="26" t="e">
        <f t="shared" si="52"/>
        <v>#VALUE!</v>
      </c>
      <c r="Q198" s="26" t="e">
        <f t="shared" si="42"/>
        <v>#VALUE!</v>
      </c>
      <c r="R198" s="31" t="e">
        <f t="shared" si="53"/>
        <v>#VALUE!</v>
      </c>
      <c r="S198" s="31" t="e">
        <f t="shared" si="54"/>
        <v>#VALUE!</v>
      </c>
      <c r="T198" s="31" t="e">
        <f t="shared" si="55"/>
        <v>#VALUE!</v>
      </c>
      <c r="U198" s="31" t="e">
        <f t="shared" si="56"/>
        <v>#VALUE!</v>
      </c>
      <c r="V198" s="26" t="e">
        <f t="shared" si="43"/>
        <v>#VALUE!</v>
      </c>
      <c r="W198" s="26" t="e">
        <f t="shared" si="44"/>
        <v>#VALUE!</v>
      </c>
      <c r="X198" s="26" t="e">
        <f t="shared" si="45"/>
        <v>#VALUE!</v>
      </c>
      <c r="Y198" s="26" t="e">
        <f t="shared" si="46"/>
        <v>#VALUE!</v>
      </c>
      <c r="Z198" s="26" t="e">
        <f t="shared" si="47"/>
        <v>#VALUE!</v>
      </c>
      <c r="AA198" s="26" t="e">
        <f t="shared" si="48"/>
        <v>#VALUE!</v>
      </c>
      <c r="AB198" s="26" t="e">
        <f>IF(P198&gt;0,IF(SUM($N$16:N198)&gt;0,'Program 2'!Loan_Amount-SUM($N$16:N198),'Program 2'!Loan_Amount),0)</f>
        <v>#VALUE!</v>
      </c>
      <c r="AC198" s="37" t="e">
        <f>AB198*('Step 2 Program Parameters'!$C$3/12)</f>
        <v>#VALUE!</v>
      </c>
      <c r="AD198" s="26"/>
      <c r="AE198" s="26"/>
    </row>
    <row r="199" spans="1:31" x14ac:dyDescent="0.2">
      <c r="A199" s="27" t="str">
        <f>IF(Values_Entered,A198+1,"")</f>
        <v/>
      </c>
      <c r="B199" s="28" t="str">
        <f t="shared" si="49"/>
        <v/>
      </c>
      <c r="C199" s="29" t="str">
        <f t="shared" si="57"/>
        <v/>
      </c>
      <c r="D199" s="29" t="str">
        <f t="shared" si="58"/>
        <v/>
      </c>
      <c r="E199" s="29" t="str">
        <f t="shared" si="50"/>
        <v/>
      </c>
      <c r="F199" s="29" t="str">
        <f t="shared" si="40"/>
        <v/>
      </c>
      <c r="G199" s="29" t="str">
        <f>IF(Pay_Num&lt;&gt;"",IF('Program 2'!Pay_Num&lt;=$J$2,0,Total_Pay-Int),"")</f>
        <v/>
      </c>
      <c r="H199" s="29" t="str">
        <f t="shared" si="59"/>
        <v/>
      </c>
      <c r="I199" s="29" t="str">
        <f t="shared" si="41"/>
        <v/>
      </c>
      <c r="J199" s="30" t="e">
        <f>IF('Program 2'!Beg_Bal&gt;0,E199*($G$3/($G$3+$G$5)),0)</f>
        <v>#VALUE!</v>
      </c>
      <c r="K199" s="30" t="e">
        <f>IF('Program 2'!Beg_Bal&gt;0,E199*($G$5/($G$5+$G$3)),0)</f>
        <v>#VALUE!</v>
      </c>
      <c r="L199" s="30" t="e">
        <f>IF(C199&lt;0,C199*0,IF($M$5&lt;1,(($M$5/12)*'Program 2'!C199),$M$5))</f>
        <v>#VALUE!</v>
      </c>
      <c r="M199" s="26"/>
      <c r="N199" s="26"/>
      <c r="O199" s="38">
        <f t="shared" si="51"/>
        <v>0</v>
      </c>
      <c r="P199" s="26" t="e">
        <f t="shared" si="52"/>
        <v>#VALUE!</v>
      </c>
      <c r="Q199" s="26" t="e">
        <f t="shared" si="42"/>
        <v>#VALUE!</v>
      </c>
      <c r="R199" s="31" t="e">
        <f t="shared" si="53"/>
        <v>#VALUE!</v>
      </c>
      <c r="S199" s="31" t="e">
        <f t="shared" si="54"/>
        <v>#VALUE!</v>
      </c>
      <c r="T199" s="31" t="e">
        <f t="shared" si="55"/>
        <v>#VALUE!</v>
      </c>
      <c r="U199" s="31" t="e">
        <f t="shared" si="56"/>
        <v>#VALUE!</v>
      </c>
      <c r="V199" s="26" t="e">
        <f t="shared" si="43"/>
        <v>#VALUE!</v>
      </c>
      <c r="W199" s="26" t="e">
        <f t="shared" si="44"/>
        <v>#VALUE!</v>
      </c>
      <c r="X199" s="26" t="e">
        <f t="shared" si="45"/>
        <v>#VALUE!</v>
      </c>
      <c r="Y199" s="26" t="e">
        <f t="shared" si="46"/>
        <v>#VALUE!</v>
      </c>
      <c r="Z199" s="26" t="e">
        <f t="shared" si="47"/>
        <v>#VALUE!</v>
      </c>
      <c r="AA199" s="26" t="e">
        <f t="shared" si="48"/>
        <v>#VALUE!</v>
      </c>
      <c r="AB199" s="26" t="e">
        <f>IF(P199&gt;0,IF(SUM($N$16:N199)&gt;0,'Program 2'!Loan_Amount-SUM($N$16:N199),'Program 2'!Loan_Amount),0)</f>
        <v>#VALUE!</v>
      </c>
      <c r="AC199" s="37" t="e">
        <f>AB199*('Step 2 Program Parameters'!$C$3/12)</f>
        <v>#VALUE!</v>
      </c>
      <c r="AD199" s="26"/>
      <c r="AE199" s="26"/>
    </row>
    <row r="200" spans="1:31" x14ac:dyDescent="0.2">
      <c r="A200" s="27" t="str">
        <f>IF(Values_Entered,A199+1,"")</f>
        <v/>
      </c>
      <c r="B200" s="28" t="str">
        <f t="shared" si="49"/>
        <v/>
      </c>
      <c r="C200" s="29" t="str">
        <f t="shared" si="57"/>
        <v/>
      </c>
      <c r="D200" s="29" t="str">
        <f t="shared" si="58"/>
        <v/>
      </c>
      <c r="E200" s="29" t="str">
        <f t="shared" si="50"/>
        <v/>
      </c>
      <c r="F200" s="29" t="str">
        <f t="shared" si="40"/>
        <v/>
      </c>
      <c r="G200" s="29" t="str">
        <f>IF(Pay_Num&lt;&gt;"",IF('Program 2'!Pay_Num&lt;=$J$2,0,Total_Pay-Int),"")</f>
        <v/>
      </c>
      <c r="H200" s="29" t="str">
        <f t="shared" si="59"/>
        <v/>
      </c>
      <c r="I200" s="29" t="str">
        <f t="shared" si="41"/>
        <v/>
      </c>
      <c r="J200" s="30" t="e">
        <f>IF('Program 2'!Beg_Bal&gt;0,E200*($G$3/($G$3+$G$5)),0)</f>
        <v>#VALUE!</v>
      </c>
      <c r="K200" s="30" t="e">
        <f>IF('Program 2'!Beg_Bal&gt;0,E200*($G$5/($G$5+$G$3)),0)</f>
        <v>#VALUE!</v>
      </c>
      <c r="L200" s="30" t="e">
        <f>IF(C200&lt;0,C200*0,IF($M$5&lt;1,(($M$5/12)*'Program 2'!C200),$M$5))</f>
        <v>#VALUE!</v>
      </c>
      <c r="M200" s="26"/>
      <c r="N200" s="26"/>
      <c r="O200" s="38">
        <f t="shared" si="51"/>
        <v>0</v>
      </c>
      <c r="P200" s="26" t="e">
        <f t="shared" si="52"/>
        <v>#VALUE!</v>
      </c>
      <c r="Q200" s="26" t="e">
        <f t="shared" si="42"/>
        <v>#VALUE!</v>
      </c>
      <c r="R200" s="31" t="e">
        <f t="shared" si="53"/>
        <v>#VALUE!</v>
      </c>
      <c r="S200" s="31" t="e">
        <f t="shared" si="54"/>
        <v>#VALUE!</v>
      </c>
      <c r="T200" s="31" t="e">
        <f t="shared" si="55"/>
        <v>#VALUE!</v>
      </c>
      <c r="U200" s="31" t="e">
        <f t="shared" si="56"/>
        <v>#VALUE!</v>
      </c>
      <c r="V200" s="26" t="e">
        <f t="shared" si="43"/>
        <v>#VALUE!</v>
      </c>
      <c r="W200" s="26" t="e">
        <f t="shared" si="44"/>
        <v>#VALUE!</v>
      </c>
      <c r="X200" s="26" t="e">
        <f t="shared" si="45"/>
        <v>#VALUE!</v>
      </c>
      <c r="Y200" s="26" t="e">
        <f t="shared" si="46"/>
        <v>#VALUE!</v>
      </c>
      <c r="Z200" s="26" t="e">
        <f t="shared" si="47"/>
        <v>#VALUE!</v>
      </c>
      <c r="AA200" s="26" t="e">
        <f t="shared" si="48"/>
        <v>#VALUE!</v>
      </c>
      <c r="AB200" s="26" t="e">
        <f>IF(P200&gt;0,IF(SUM($N$16:N200)&gt;0,'Program 2'!Loan_Amount-SUM($N$16:N200),'Program 2'!Loan_Amount),0)</f>
        <v>#VALUE!</v>
      </c>
      <c r="AC200" s="37" t="e">
        <f>AB200*('Step 2 Program Parameters'!$C$3/12)</f>
        <v>#VALUE!</v>
      </c>
      <c r="AD200" s="26"/>
      <c r="AE200" s="26"/>
    </row>
    <row r="201" spans="1:31" x14ac:dyDescent="0.2">
      <c r="A201" s="27" t="str">
        <f>IF(Values_Entered,A200+1,"")</f>
        <v/>
      </c>
      <c r="B201" s="28" t="str">
        <f t="shared" si="49"/>
        <v/>
      </c>
      <c r="C201" s="29" t="str">
        <f t="shared" si="57"/>
        <v/>
      </c>
      <c r="D201" s="29" t="str">
        <f t="shared" si="58"/>
        <v/>
      </c>
      <c r="E201" s="29" t="str">
        <f t="shared" si="50"/>
        <v/>
      </c>
      <c r="F201" s="29" t="str">
        <f t="shared" si="40"/>
        <v/>
      </c>
      <c r="G201" s="29" t="str">
        <f>IF(Pay_Num&lt;&gt;"",IF('Program 2'!Pay_Num&lt;=$J$2,0,Total_Pay-Int),"")</f>
        <v/>
      </c>
      <c r="H201" s="29" t="str">
        <f t="shared" si="59"/>
        <v/>
      </c>
      <c r="I201" s="29" t="str">
        <f t="shared" si="41"/>
        <v/>
      </c>
      <c r="J201" s="30" t="e">
        <f>IF('Program 2'!Beg_Bal&gt;0,E201*($G$3/($G$3+$G$5)),0)</f>
        <v>#VALUE!</v>
      </c>
      <c r="K201" s="30" t="e">
        <f>IF('Program 2'!Beg_Bal&gt;0,E201*($G$5/($G$5+$G$3)),0)</f>
        <v>#VALUE!</v>
      </c>
      <c r="L201" s="30" t="e">
        <f>IF(C201&lt;0,C201*0,IF($M$5&lt;1,(($M$5/12)*'Program 2'!C201),$M$5))</f>
        <v>#VALUE!</v>
      </c>
      <c r="M201" s="26"/>
      <c r="N201" s="26"/>
      <c r="O201" s="38">
        <f t="shared" si="51"/>
        <v>0</v>
      </c>
      <c r="P201" s="26" t="e">
        <f t="shared" si="52"/>
        <v>#VALUE!</v>
      </c>
      <c r="Q201" s="26" t="e">
        <f t="shared" si="42"/>
        <v>#VALUE!</v>
      </c>
      <c r="R201" s="31" t="e">
        <f t="shared" si="53"/>
        <v>#VALUE!</v>
      </c>
      <c r="S201" s="31" t="e">
        <f t="shared" si="54"/>
        <v>#VALUE!</v>
      </c>
      <c r="T201" s="31" t="e">
        <f t="shared" si="55"/>
        <v>#VALUE!</v>
      </c>
      <c r="U201" s="31" t="e">
        <f t="shared" si="56"/>
        <v>#VALUE!</v>
      </c>
      <c r="V201" s="26" t="e">
        <f t="shared" si="43"/>
        <v>#VALUE!</v>
      </c>
      <c r="W201" s="26" t="e">
        <f t="shared" si="44"/>
        <v>#VALUE!</v>
      </c>
      <c r="X201" s="26" t="e">
        <f t="shared" si="45"/>
        <v>#VALUE!</v>
      </c>
      <c r="Y201" s="26" t="e">
        <f t="shared" si="46"/>
        <v>#VALUE!</v>
      </c>
      <c r="Z201" s="26" t="e">
        <f t="shared" si="47"/>
        <v>#VALUE!</v>
      </c>
      <c r="AA201" s="26" t="e">
        <f t="shared" si="48"/>
        <v>#VALUE!</v>
      </c>
      <c r="AB201" s="26" t="e">
        <f>IF(P201&gt;0,IF(SUM($N$16:N201)&gt;0,'Program 2'!Loan_Amount-SUM($N$16:N201),'Program 2'!Loan_Amount),0)</f>
        <v>#VALUE!</v>
      </c>
      <c r="AC201" s="37" t="e">
        <f>AB201*('Step 2 Program Parameters'!$C$3/12)</f>
        <v>#VALUE!</v>
      </c>
      <c r="AD201" s="26"/>
    </row>
    <row r="202" spans="1:31" x14ac:dyDescent="0.2">
      <c r="A202" s="27" t="str">
        <f>IF(Values_Entered,A201+1,"")</f>
        <v/>
      </c>
      <c r="B202" s="28" t="str">
        <f t="shared" si="49"/>
        <v/>
      </c>
      <c r="C202" s="29" t="str">
        <f t="shared" si="57"/>
        <v/>
      </c>
      <c r="D202" s="29" t="str">
        <f t="shared" si="58"/>
        <v/>
      </c>
      <c r="E202" s="29" t="str">
        <f t="shared" si="50"/>
        <v/>
      </c>
      <c r="F202" s="29" t="str">
        <f t="shared" si="40"/>
        <v/>
      </c>
      <c r="G202" s="29" t="str">
        <f>IF(Pay_Num&lt;&gt;"",IF('Program 2'!Pay_Num&lt;=$J$2,0,Total_Pay-Int),"")</f>
        <v/>
      </c>
      <c r="H202" s="29" t="str">
        <f t="shared" si="59"/>
        <v/>
      </c>
      <c r="I202" s="29" t="str">
        <f t="shared" si="41"/>
        <v/>
      </c>
      <c r="J202" s="30" t="e">
        <f>IF('Program 2'!Beg_Bal&gt;0,E202*($G$3/($G$3+$G$5)),0)</f>
        <v>#VALUE!</v>
      </c>
      <c r="K202" s="30" t="e">
        <f>IF('Program 2'!Beg_Bal&gt;0,E202*($G$5/($G$5+$G$3)),0)</f>
        <v>#VALUE!</v>
      </c>
      <c r="L202" s="30" t="e">
        <f>IF(C202&lt;0,C202*0,IF($M$5&lt;1,(($M$5/12)*'Program 2'!C202),$M$5))</f>
        <v>#VALUE!</v>
      </c>
      <c r="M202" s="26"/>
      <c r="N202" s="26"/>
      <c r="O202" s="38">
        <f t="shared" si="51"/>
        <v>0</v>
      </c>
      <c r="P202" s="26" t="e">
        <f t="shared" si="52"/>
        <v>#VALUE!</v>
      </c>
      <c r="Q202" s="26" t="e">
        <f t="shared" si="42"/>
        <v>#VALUE!</v>
      </c>
      <c r="R202" s="31" t="e">
        <f t="shared" si="53"/>
        <v>#VALUE!</v>
      </c>
      <c r="S202" s="31" t="e">
        <f t="shared" si="54"/>
        <v>#VALUE!</v>
      </c>
      <c r="T202" s="31" t="e">
        <f t="shared" si="55"/>
        <v>#VALUE!</v>
      </c>
      <c r="U202" s="31" t="e">
        <f t="shared" si="56"/>
        <v>#VALUE!</v>
      </c>
      <c r="V202" s="26" t="e">
        <f t="shared" si="43"/>
        <v>#VALUE!</v>
      </c>
      <c r="W202" s="26" t="e">
        <f t="shared" si="44"/>
        <v>#VALUE!</v>
      </c>
      <c r="X202" s="26" t="e">
        <f t="shared" si="45"/>
        <v>#VALUE!</v>
      </c>
      <c r="Y202" s="26" t="e">
        <f t="shared" si="46"/>
        <v>#VALUE!</v>
      </c>
      <c r="Z202" s="26" t="e">
        <f t="shared" si="47"/>
        <v>#VALUE!</v>
      </c>
      <c r="AA202" s="26" t="e">
        <f t="shared" si="48"/>
        <v>#VALUE!</v>
      </c>
      <c r="AB202" s="26" t="e">
        <f>IF(P202&gt;0,IF(SUM($N$16:N202)&gt;0,'Program 2'!Loan_Amount-SUM($N$16:N202),'Program 2'!Loan_Amount),0)</f>
        <v>#VALUE!</v>
      </c>
      <c r="AC202" s="37" t="e">
        <f>AB202*('Step 2 Program Parameters'!$C$3/12)</f>
        <v>#VALUE!</v>
      </c>
      <c r="AD202" s="26"/>
    </row>
    <row r="203" spans="1:31" x14ac:dyDescent="0.2">
      <c r="A203" s="27" t="str">
        <f>IF(Values_Entered,A202+1,"")</f>
        <v/>
      </c>
      <c r="B203" s="28" t="str">
        <f t="shared" si="49"/>
        <v/>
      </c>
      <c r="C203" s="29" t="str">
        <f t="shared" si="57"/>
        <v/>
      </c>
      <c r="D203" s="29" t="str">
        <f t="shared" si="58"/>
        <v/>
      </c>
      <c r="E203" s="29" t="str">
        <f t="shared" si="50"/>
        <v/>
      </c>
      <c r="F203" s="29" t="str">
        <f t="shared" si="40"/>
        <v/>
      </c>
      <c r="G203" s="29" t="str">
        <f>IF(Pay_Num&lt;&gt;"",IF('Program 2'!Pay_Num&lt;=$J$2,0,Total_Pay-Int),"")</f>
        <v/>
      </c>
      <c r="H203" s="29" t="str">
        <f t="shared" si="59"/>
        <v/>
      </c>
      <c r="I203" s="29" t="str">
        <f t="shared" si="41"/>
        <v/>
      </c>
      <c r="J203" s="30" t="e">
        <f>IF('Program 2'!Beg_Bal&gt;0,E203*($G$3/($G$3+$G$5)),0)</f>
        <v>#VALUE!</v>
      </c>
      <c r="K203" s="30" t="e">
        <f>IF('Program 2'!Beg_Bal&gt;0,E203*($G$5/($G$5+$G$3)),0)</f>
        <v>#VALUE!</v>
      </c>
      <c r="L203" s="30" t="e">
        <f>IF(C203&lt;0,C203*0,IF($M$5&lt;1,(($M$5/12)*'Program 2'!C203),$M$5))</f>
        <v>#VALUE!</v>
      </c>
      <c r="M203" s="26"/>
      <c r="N203" s="26"/>
      <c r="O203" s="38">
        <f t="shared" si="51"/>
        <v>0</v>
      </c>
      <c r="P203" s="26" t="e">
        <f t="shared" si="52"/>
        <v>#VALUE!</v>
      </c>
      <c r="Q203" s="26" t="e">
        <f t="shared" si="42"/>
        <v>#VALUE!</v>
      </c>
      <c r="R203" s="31" t="e">
        <f t="shared" si="53"/>
        <v>#VALUE!</v>
      </c>
      <c r="S203" s="31" t="e">
        <f t="shared" si="54"/>
        <v>#VALUE!</v>
      </c>
      <c r="T203" s="31" t="e">
        <f t="shared" si="55"/>
        <v>#VALUE!</v>
      </c>
      <c r="U203" s="31" t="e">
        <f t="shared" si="56"/>
        <v>#VALUE!</v>
      </c>
      <c r="V203" s="26" t="e">
        <f t="shared" si="43"/>
        <v>#VALUE!</v>
      </c>
      <c r="W203" s="26" t="e">
        <f t="shared" si="44"/>
        <v>#VALUE!</v>
      </c>
      <c r="X203" s="26" t="e">
        <f t="shared" si="45"/>
        <v>#VALUE!</v>
      </c>
      <c r="Y203" s="26" t="e">
        <f t="shared" si="46"/>
        <v>#VALUE!</v>
      </c>
      <c r="Z203" s="26" t="e">
        <f t="shared" si="47"/>
        <v>#VALUE!</v>
      </c>
      <c r="AA203" s="26" t="e">
        <f t="shared" si="48"/>
        <v>#VALUE!</v>
      </c>
      <c r="AB203" s="26" t="e">
        <f>IF(P203&gt;0,IF(SUM($N$16:N203)&gt;0,'Program 2'!Loan_Amount-SUM($N$16:N203),'Program 2'!Loan_Amount),0)</f>
        <v>#VALUE!</v>
      </c>
      <c r="AC203" s="37" t="e">
        <f>AB203*('Step 2 Program Parameters'!$C$3/12)</f>
        <v>#VALUE!</v>
      </c>
      <c r="AD203" s="26"/>
    </row>
    <row r="204" spans="1:31" x14ac:dyDescent="0.2">
      <c r="A204" s="27" t="str">
        <f>IF(Values_Entered,A203+1,"")</f>
        <v/>
      </c>
      <c r="B204" s="28" t="str">
        <f t="shared" si="49"/>
        <v/>
      </c>
      <c r="C204" s="29" t="str">
        <f t="shared" si="57"/>
        <v/>
      </c>
      <c r="D204" s="29" t="str">
        <f t="shared" si="58"/>
        <v/>
      </c>
      <c r="E204" s="29" t="str">
        <f t="shared" si="50"/>
        <v/>
      </c>
      <c r="F204" s="29" t="str">
        <f t="shared" si="40"/>
        <v/>
      </c>
      <c r="G204" s="29" t="str">
        <f>IF(Pay_Num&lt;&gt;"",IF('Program 2'!Pay_Num&lt;=$J$2,0,Total_Pay-Int),"")</f>
        <v/>
      </c>
      <c r="H204" s="29" t="str">
        <f t="shared" si="59"/>
        <v/>
      </c>
      <c r="I204" s="29" t="str">
        <f t="shared" si="41"/>
        <v/>
      </c>
      <c r="J204" s="30" t="e">
        <f>IF('Program 2'!Beg_Bal&gt;0,E204*($G$3/($G$3+$G$5)),0)</f>
        <v>#VALUE!</v>
      </c>
      <c r="K204" s="30" t="e">
        <f>IF('Program 2'!Beg_Bal&gt;0,E204*($G$5/($G$5+$G$3)),0)</f>
        <v>#VALUE!</v>
      </c>
      <c r="L204" s="30" t="e">
        <f>IF(C204&lt;0,C204*0,IF($M$5&lt;1,(($M$5/12)*'Program 2'!C204),$M$5))</f>
        <v>#VALUE!</v>
      </c>
      <c r="M204" s="26"/>
      <c r="N204" s="26"/>
      <c r="O204" s="38">
        <f t="shared" si="51"/>
        <v>0</v>
      </c>
      <c r="P204" s="26" t="e">
        <f t="shared" si="52"/>
        <v>#VALUE!</v>
      </c>
      <c r="Q204" s="26" t="e">
        <f t="shared" si="42"/>
        <v>#VALUE!</v>
      </c>
      <c r="R204" s="31" t="e">
        <f t="shared" si="53"/>
        <v>#VALUE!</v>
      </c>
      <c r="S204" s="31" t="e">
        <f t="shared" si="54"/>
        <v>#VALUE!</v>
      </c>
      <c r="T204" s="31" t="e">
        <f t="shared" si="55"/>
        <v>#VALUE!</v>
      </c>
      <c r="U204" s="31" t="e">
        <f t="shared" si="56"/>
        <v>#VALUE!</v>
      </c>
      <c r="V204" s="26" t="e">
        <f t="shared" si="43"/>
        <v>#VALUE!</v>
      </c>
      <c r="W204" s="26" t="e">
        <f t="shared" si="44"/>
        <v>#VALUE!</v>
      </c>
      <c r="X204" s="26" t="e">
        <f t="shared" si="45"/>
        <v>#VALUE!</v>
      </c>
      <c r="Y204" s="26" t="e">
        <f t="shared" si="46"/>
        <v>#VALUE!</v>
      </c>
      <c r="Z204" s="26" t="e">
        <f t="shared" si="47"/>
        <v>#VALUE!</v>
      </c>
      <c r="AA204" s="26" t="e">
        <f t="shared" si="48"/>
        <v>#VALUE!</v>
      </c>
      <c r="AB204" s="26" t="e">
        <f>IF(P204&gt;0,IF(SUM($N$16:N204)&gt;0,'Program 2'!Loan_Amount-SUM($N$16:N204),'Program 2'!Loan_Amount),0)</f>
        <v>#VALUE!</v>
      </c>
      <c r="AC204" s="37" t="e">
        <f>AB204*('Step 2 Program Parameters'!$C$3/12)</f>
        <v>#VALUE!</v>
      </c>
      <c r="AD204" s="26"/>
    </row>
    <row r="205" spans="1:31" x14ac:dyDescent="0.2">
      <c r="A205" s="27" t="str">
        <f>IF(Values_Entered,A204+1,"")</f>
        <v/>
      </c>
      <c r="B205" s="28" t="str">
        <f t="shared" si="49"/>
        <v/>
      </c>
      <c r="C205" s="29" t="str">
        <f t="shared" si="57"/>
        <v/>
      </c>
      <c r="D205" s="29" t="str">
        <f t="shared" si="58"/>
        <v/>
      </c>
      <c r="E205" s="29" t="str">
        <f t="shared" si="50"/>
        <v/>
      </c>
      <c r="F205" s="29" t="str">
        <f t="shared" si="40"/>
        <v/>
      </c>
      <c r="G205" s="29" t="str">
        <f>IF(Pay_Num&lt;&gt;"",IF('Program 2'!Pay_Num&lt;=$J$2,0,Total_Pay-Int),"")</f>
        <v/>
      </c>
      <c r="H205" s="29" t="str">
        <f t="shared" si="59"/>
        <v/>
      </c>
      <c r="I205" s="29" t="str">
        <f t="shared" si="41"/>
        <v/>
      </c>
      <c r="J205" s="30" t="e">
        <f>IF('Program 2'!Beg_Bal&gt;0,E205*($G$3/($G$3+$G$5)),0)</f>
        <v>#VALUE!</v>
      </c>
      <c r="K205" s="30" t="e">
        <f>IF('Program 2'!Beg_Bal&gt;0,E205*($G$5/($G$5+$G$3)),0)</f>
        <v>#VALUE!</v>
      </c>
      <c r="L205" s="30" t="e">
        <f>IF(C205&lt;0,C205*0,IF($M$5&lt;1,(($M$5/12)*'Program 2'!C205),$M$5))</f>
        <v>#VALUE!</v>
      </c>
      <c r="M205" s="26"/>
      <c r="N205" s="26"/>
      <c r="O205" s="38">
        <f t="shared" si="51"/>
        <v>0</v>
      </c>
      <c r="P205" s="26" t="e">
        <f t="shared" si="52"/>
        <v>#VALUE!</v>
      </c>
      <c r="Q205" s="26" t="e">
        <f t="shared" si="42"/>
        <v>#VALUE!</v>
      </c>
      <c r="R205" s="31" t="e">
        <f t="shared" si="53"/>
        <v>#VALUE!</v>
      </c>
      <c r="S205" s="31" t="e">
        <f t="shared" si="54"/>
        <v>#VALUE!</v>
      </c>
      <c r="T205" s="31" t="e">
        <f t="shared" si="55"/>
        <v>#VALUE!</v>
      </c>
      <c r="U205" s="31" t="e">
        <f t="shared" si="56"/>
        <v>#VALUE!</v>
      </c>
      <c r="V205" s="26" t="e">
        <f t="shared" si="43"/>
        <v>#VALUE!</v>
      </c>
      <c r="W205" s="26" t="e">
        <f t="shared" si="44"/>
        <v>#VALUE!</v>
      </c>
      <c r="X205" s="26" t="e">
        <f t="shared" si="45"/>
        <v>#VALUE!</v>
      </c>
      <c r="Y205" s="26" t="e">
        <f t="shared" si="46"/>
        <v>#VALUE!</v>
      </c>
      <c r="Z205" s="26" t="e">
        <f t="shared" si="47"/>
        <v>#VALUE!</v>
      </c>
      <c r="AA205" s="26" t="e">
        <f t="shared" si="48"/>
        <v>#VALUE!</v>
      </c>
      <c r="AB205" s="26" t="e">
        <f>IF(P205&gt;0,IF(SUM($N$16:N205)&gt;0,'Program 2'!Loan_Amount-SUM($N$16:N205),'Program 2'!Loan_Amount),0)</f>
        <v>#VALUE!</v>
      </c>
      <c r="AC205" s="37" t="e">
        <f>AB205*('Step 2 Program Parameters'!$C$3/12)</f>
        <v>#VALUE!</v>
      </c>
      <c r="AD205" s="26"/>
    </row>
    <row r="206" spans="1:31" x14ac:dyDescent="0.2">
      <c r="A206" s="27" t="str">
        <f>IF(Values_Entered,A205+1,"")</f>
        <v/>
      </c>
      <c r="B206" s="28" t="str">
        <f t="shared" si="49"/>
        <v/>
      </c>
      <c r="C206" s="29" t="str">
        <f t="shared" si="57"/>
        <v/>
      </c>
      <c r="D206" s="29" t="str">
        <f t="shared" si="58"/>
        <v/>
      </c>
      <c r="E206" s="29" t="str">
        <f t="shared" si="50"/>
        <v/>
      </c>
      <c r="F206" s="29" t="str">
        <f t="shared" si="40"/>
        <v/>
      </c>
      <c r="G206" s="29" t="str">
        <f>IF(Pay_Num&lt;&gt;"",IF('Program 2'!Pay_Num&lt;=$J$2,0,Total_Pay-Int),"")</f>
        <v/>
      </c>
      <c r="H206" s="29" t="str">
        <f t="shared" si="59"/>
        <v/>
      </c>
      <c r="I206" s="29" t="str">
        <f t="shared" si="41"/>
        <v/>
      </c>
      <c r="J206" s="30" t="e">
        <f>IF('Program 2'!Beg_Bal&gt;0,E206*($G$3/($G$3+$G$5)),0)</f>
        <v>#VALUE!</v>
      </c>
      <c r="K206" s="30" t="e">
        <f>IF('Program 2'!Beg_Bal&gt;0,E206*($G$5/($G$5+$G$3)),0)</f>
        <v>#VALUE!</v>
      </c>
      <c r="L206" s="30" t="e">
        <f>IF(C206&lt;0,C206*0,IF($M$5&lt;1,(($M$5/12)*'Program 2'!C206),$M$5))</f>
        <v>#VALUE!</v>
      </c>
      <c r="M206" s="26"/>
      <c r="N206" s="26"/>
      <c r="O206" s="38">
        <f t="shared" si="51"/>
        <v>0</v>
      </c>
      <c r="P206" s="26" t="e">
        <f t="shared" si="52"/>
        <v>#VALUE!</v>
      </c>
      <c r="Q206" s="26" t="e">
        <f t="shared" si="42"/>
        <v>#VALUE!</v>
      </c>
      <c r="R206" s="31" t="e">
        <f t="shared" si="53"/>
        <v>#VALUE!</v>
      </c>
      <c r="S206" s="31" t="e">
        <f t="shared" si="54"/>
        <v>#VALUE!</v>
      </c>
      <c r="T206" s="31" t="e">
        <f t="shared" si="55"/>
        <v>#VALUE!</v>
      </c>
      <c r="U206" s="31" t="e">
        <f t="shared" si="56"/>
        <v>#VALUE!</v>
      </c>
      <c r="V206" s="26" t="e">
        <f t="shared" si="43"/>
        <v>#VALUE!</v>
      </c>
      <c r="W206" s="26" t="e">
        <f t="shared" si="44"/>
        <v>#VALUE!</v>
      </c>
      <c r="X206" s="26" t="e">
        <f t="shared" si="45"/>
        <v>#VALUE!</v>
      </c>
      <c r="Y206" s="26" t="e">
        <f t="shared" si="46"/>
        <v>#VALUE!</v>
      </c>
      <c r="Z206" s="26" t="e">
        <f t="shared" si="47"/>
        <v>#VALUE!</v>
      </c>
      <c r="AA206" s="26" t="e">
        <f t="shared" si="48"/>
        <v>#VALUE!</v>
      </c>
      <c r="AB206" s="26" t="e">
        <f>IF(P206&gt;0,IF(SUM($N$16:N206)&gt;0,'Program 2'!Loan_Amount-SUM($N$16:N206),'Program 2'!Loan_Amount),0)</f>
        <v>#VALUE!</v>
      </c>
      <c r="AC206" s="37" t="e">
        <f>AB206*('Step 2 Program Parameters'!$C$3/12)</f>
        <v>#VALUE!</v>
      </c>
      <c r="AD206" s="26"/>
    </row>
    <row r="207" spans="1:31" x14ac:dyDescent="0.2">
      <c r="A207" s="27" t="str">
        <f>IF(Values_Entered,A206+1,"")</f>
        <v/>
      </c>
      <c r="B207" s="28" t="str">
        <f t="shared" si="49"/>
        <v/>
      </c>
      <c r="C207" s="29" t="str">
        <f t="shared" si="57"/>
        <v/>
      </c>
      <c r="D207" s="29" t="str">
        <f t="shared" si="58"/>
        <v/>
      </c>
      <c r="E207" s="29" t="str">
        <f t="shared" si="50"/>
        <v/>
      </c>
      <c r="F207" s="29" t="str">
        <f t="shared" si="40"/>
        <v/>
      </c>
      <c r="G207" s="29" t="str">
        <f>IF(Pay_Num&lt;&gt;"",IF('Program 2'!Pay_Num&lt;=$J$2,0,Total_Pay-Int),"")</f>
        <v/>
      </c>
      <c r="H207" s="29" t="str">
        <f t="shared" si="59"/>
        <v/>
      </c>
      <c r="I207" s="29" t="str">
        <f t="shared" si="41"/>
        <v/>
      </c>
      <c r="J207" s="30" t="e">
        <f>IF('Program 2'!Beg_Bal&gt;0,E207*($G$3/($G$3+$G$5)),0)</f>
        <v>#VALUE!</v>
      </c>
      <c r="K207" s="30" t="e">
        <f>IF('Program 2'!Beg_Bal&gt;0,E207*($G$5/($G$5+$G$3)),0)</f>
        <v>#VALUE!</v>
      </c>
      <c r="L207" s="30" t="e">
        <f>IF(C207&lt;0,C207*0,IF($M$5&lt;1,(($M$5/12)*'Program 2'!C207),$M$5))</f>
        <v>#VALUE!</v>
      </c>
      <c r="M207" s="26"/>
      <c r="N207" s="26"/>
      <c r="O207" s="38">
        <f t="shared" si="51"/>
        <v>0</v>
      </c>
      <c r="P207" s="26" t="e">
        <f t="shared" si="52"/>
        <v>#VALUE!</v>
      </c>
      <c r="Q207" s="26" t="e">
        <f t="shared" si="42"/>
        <v>#VALUE!</v>
      </c>
      <c r="R207" s="31" t="e">
        <f t="shared" si="53"/>
        <v>#VALUE!</v>
      </c>
      <c r="S207" s="31" t="e">
        <f t="shared" si="54"/>
        <v>#VALUE!</v>
      </c>
      <c r="T207" s="31" t="e">
        <f t="shared" si="55"/>
        <v>#VALUE!</v>
      </c>
      <c r="U207" s="31" t="e">
        <f t="shared" si="56"/>
        <v>#VALUE!</v>
      </c>
      <c r="V207" s="26" t="e">
        <f t="shared" si="43"/>
        <v>#VALUE!</v>
      </c>
      <c r="W207" s="26" t="e">
        <f t="shared" si="44"/>
        <v>#VALUE!</v>
      </c>
      <c r="X207" s="26" t="e">
        <f t="shared" si="45"/>
        <v>#VALUE!</v>
      </c>
      <c r="Y207" s="26" t="e">
        <f t="shared" si="46"/>
        <v>#VALUE!</v>
      </c>
      <c r="Z207" s="26" t="e">
        <f t="shared" si="47"/>
        <v>#VALUE!</v>
      </c>
      <c r="AA207" s="26" t="e">
        <f t="shared" si="48"/>
        <v>#VALUE!</v>
      </c>
      <c r="AB207" s="26" t="e">
        <f>IF(P207&gt;0,IF(SUM($N$16:N207)&gt;0,'Program 2'!Loan_Amount-SUM($N$16:N207),'Program 2'!Loan_Amount),0)</f>
        <v>#VALUE!</v>
      </c>
      <c r="AC207" s="37" t="e">
        <f>AB207*('Step 2 Program Parameters'!$C$3/12)</f>
        <v>#VALUE!</v>
      </c>
      <c r="AD207" s="26"/>
      <c r="AE207" s="1" t="e">
        <f>'Step 2 Program Parameters'!$C$35*'Program 2'!Z207</f>
        <v>#VALUE!</v>
      </c>
    </row>
    <row r="208" spans="1:31" x14ac:dyDescent="0.2">
      <c r="A208" s="27" t="str">
        <f>IF(Values_Entered,A207+1,"")</f>
        <v/>
      </c>
      <c r="B208" s="28" t="str">
        <f t="shared" si="49"/>
        <v/>
      </c>
      <c r="C208" s="29" t="str">
        <f t="shared" si="57"/>
        <v/>
      </c>
      <c r="D208" s="29" t="str">
        <f t="shared" si="58"/>
        <v/>
      </c>
      <c r="E208" s="29" t="str">
        <f t="shared" si="50"/>
        <v/>
      </c>
      <c r="F208" s="29" t="str">
        <f t="shared" ref="F208:F271" si="60">IF(Pay_Num&lt;&gt;"",IF(Sched_Pay&gt;Beg_Bal,Beg_Bal+Int,Sched_Pay+Extra_Pay),"")</f>
        <v/>
      </c>
      <c r="G208" s="29" t="str">
        <f>IF(Pay_Num&lt;&gt;"",IF('Program 2'!Pay_Num&lt;=$J$2,0,Total_Pay-Int),"")</f>
        <v/>
      </c>
      <c r="H208" s="29" t="str">
        <f t="shared" si="59"/>
        <v/>
      </c>
      <c r="I208" s="29" t="str">
        <f t="shared" ref="I208:I271" si="61">IF(Pay_Num&lt;&gt;"",IF(Sched_Pay&lt;Beg_Bal,Beg_Bal-Princ,0),"")</f>
        <v/>
      </c>
      <c r="J208" s="30" t="e">
        <f>IF('Program 2'!Beg_Bal&gt;0,E208*($G$3/($G$3+$G$5)),0)</f>
        <v>#VALUE!</v>
      </c>
      <c r="K208" s="30" t="e">
        <f>IF('Program 2'!Beg_Bal&gt;0,E208*($G$5/($G$5+$G$3)),0)</f>
        <v>#VALUE!</v>
      </c>
      <c r="L208" s="30" t="e">
        <f>IF(C208&lt;0,C208*0,IF($M$5&lt;1,(($M$5/12)*'Program 2'!C208),$M$5))</f>
        <v>#VALUE!</v>
      </c>
      <c r="M208" s="26"/>
      <c r="N208" s="26"/>
      <c r="O208" s="38">
        <f t="shared" si="51"/>
        <v>0</v>
      </c>
      <c r="P208" s="26" t="e">
        <f t="shared" si="52"/>
        <v>#VALUE!</v>
      </c>
      <c r="Q208" s="26" t="e">
        <f t="shared" ref="Q208:Q271" si="62">C208*O208</f>
        <v>#VALUE!</v>
      </c>
      <c r="R208" s="31" t="e">
        <f t="shared" si="53"/>
        <v>#VALUE!</v>
      </c>
      <c r="S208" s="31" t="e">
        <f t="shared" si="54"/>
        <v>#VALUE!</v>
      </c>
      <c r="T208" s="31" t="e">
        <f t="shared" si="55"/>
        <v>#VALUE!</v>
      </c>
      <c r="U208" s="31" t="e">
        <f t="shared" si="56"/>
        <v>#VALUE!</v>
      </c>
      <c r="V208" s="26" t="e">
        <f t="shared" ref="V208:V271" si="63">G208*(1-O208)</f>
        <v>#VALUE!</v>
      </c>
      <c r="W208" s="26" t="e">
        <f t="shared" ref="W208:W271" si="64">G208*O208</f>
        <v>#VALUE!</v>
      </c>
      <c r="X208" s="26" t="e">
        <f t="shared" ref="X208:X271" si="65">H208*(1-O208)</f>
        <v>#VALUE!</v>
      </c>
      <c r="Y208" s="26" t="e">
        <f t="shared" ref="Y208:Y271" si="66">H208*O208</f>
        <v>#VALUE!</v>
      </c>
      <c r="Z208" s="26" t="e">
        <f t="shared" ref="Z208:Z271" si="67">I208*(1-O208)</f>
        <v>#VALUE!</v>
      </c>
      <c r="AA208" s="26" t="e">
        <f t="shared" ref="AA208:AA271" si="68">I208*O208</f>
        <v>#VALUE!</v>
      </c>
      <c r="AB208" s="26" t="e">
        <f>IF(P208&gt;0,IF(SUM($N$16:N208)&gt;0,'Program 2'!Loan_Amount-SUM($N$16:N208),'Program 2'!Loan_Amount),0)</f>
        <v>#VALUE!</v>
      </c>
      <c r="AC208" s="37" t="e">
        <f>AB208*('Step 2 Program Parameters'!$C$3/12)</f>
        <v>#VALUE!</v>
      </c>
      <c r="AD208" s="26"/>
      <c r="AE208" s="26"/>
    </row>
    <row r="209" spans="1:31" x14ac:dyDescent="0.2">
      <c r="A209" s="27" t="str">
        <f>IF(Values_Entered,A208+1,"")</f>
        <v/>
      </c>
      <c r="B209" s="28" t="str">
        <f t="shared" ref="B209:B272" si="69">IF(Pay_Num&lt;&gt;"",DATE(YEAR(B208),MONTH(B208)+1,DAY(B208)),"")</f>
        <v/>
      </c>
      <c r="C209" s="29" t="str">
        <f t="shared" si="57"/>
        <v/>
      </c>
      <c r="D209" s="29" t="str">
        <f t="shared" si="58"/>
        <v/>
      </c>
      <c r="E209" s="29" t="str">
        <f t="shared" ref="E209:E272" si="70">IF(Pay_Num&lt;&gt;"",Scheduled_Extra_Payments,"")</f>
        <v/>
      </c>
      <c r="F209" s="29" t="str">
        <f t="shared" si="60"/>
        <v/>
      </c>
      <c r="G209" s="29" t="str">
        <f>IF(Pay_Num&lt;&gt;"",IF('Program 2'!Pay_Num&lt;=$J$2,0,Total_Pay-Int),"")</f>
        <v/>
      </c>
      <c r="H209" s="29" t="str">
        <f t="shared" si="59"/>
        <v/>
      </c>
      <c r="I209" s="29" t="str">
        <f t="shared" si="61"/>
        <v/>
      </c>
      <c r="J209" s="30" t="e">
        <f>IF('Program 2'!Beg_Bal&gt;0,E209*($G$3/($G$3+$G$5)),0)</f>
        <v>#VALUE!</v>
      </c>
      <c r="K209" s="30" t="e">
        <f>IF('Program 2'!Beg_Bal&gt;0,E209*($G$5/($G$5+$G$3)),0)</f>
        <v>#VALUE!</v>
      </c>
      <c r="L209" s="30" t="e">
        <f>IF(C209&lt;0,C209*0,IF($M$5&lt;1,(($M$5/12)*'Program 2'!C209),$M$5))</f>
        <v>#VALUE!</v>
      </c>
      <c r="M209" s="26"/>
      <c r="N209" s="26"/>
      <c r="O209" s="38">
        <f t="shared" ref="O209:O272" si="71">$M$10</f>
        <v>0</v>
      </c>
      <c r="P209" s="26" t="e">
        <f t="shared" ref="P209:P272" si="72">C209*(1-O209)</f>
        <v>#VALUE!</v>
      </c>
      <c r="Q209" s="26" t="e">
        <f t="shared" si="62"/>
        <v>#VALUE!</v>
      </c>
      <c r="R209" s="31" t="e">
        <f t="shared" ref="R209:R272" si="73">J209*(1-O209)</f>
        <v>#VALUE!</v>
      </c>
      <c r="S209" s="31" t="e">
        <f t="shared" ref="S209:S272" si="74">J209*O209</f>
        <v>#VALUE!</v>
      </c>
      <c r="T209" s="31" t="e">
        <f t="shared" ref="T209:T272" si="75">K209*(1-O209)</f>
        <v>#VALUE!</v>
      </c>
      <c r="U209" s="31" t="e">
        <f t="shared" ref="U209:U272" si="76">K209*O209</f>
        <v>#VALUE!</v>
      </c>
      <c r="V209" s="26" t="e">
        <f t="shared" si="63"/>
        <v>#VALUE!</v>
      </c>
      <c r="W209" s="26" t="e">
        <f t="shared" si="64"/>
        <v>#VALUE!</v>
      </c>
      <c r="X209" s="26" t="e">
        <f t="shared" si="65"/>
        <v>#VALUE!</v>
      </c>
      <c r="Y209" s="26" t="e">
        <f t="shared" si="66"/>
        <v>#VALUE!</v>
      </c>
      <c r="Z209" s="26" t="e">
        <f t="shared" si="67"/>
        <v>#VALUE!</v>
      </c>
      <c r="AA209" s="26" t="e">
        <f t="shared" si="68"/>
        <v>#VALUE!</v>
      </c>
      <c r="AB209" s="26" t="e">
        <f>IF(P209&gt;0,IF(SUM($N$16:N209)&gt;0,'Program 2'!Loan_Amount-SUM($N$16:N209),'Program 2'!Loan_Amount),0)</f>
        <v>#VALUE!</v>
      </c>
      <c r="AC209" s="37" t="e">
        <f>AB209*('Step 2 Program Parameters'!$C$3/12)</f>
        <v>#VALUE!</v>
      </c>
      <c r="AD209" s="26"/>
      <c r="AE209" s="26"/>
    </row>
    <row r="210" spans="1:31" x14ac:dyDescent="0.2">
      <c r="A210" s="27" t="str">
        <f>IF(Values_Entered,A209+1,"")</f>
        <v/>
      </c>
      <c r="B210" s="28" t="str">
        <f t="shared" si="69"/>
        <v/>
      </c>
      <c r="C210" s="29" t="str">
        <f t="shared" ref="C210:C273" si="77">IF(Pay_Num&lt;&gt;"",I209,"")</f>
        <v/>
      </c>
      <c r="D210" s="29" t="str">
        <f t="shared" ref="D210:D273" si="78">IF(Pay_Num&lt;&gt;"",Scheduled_Monthly_Payment,"")</f>
        <v/>
      </c>
      <c r="E210" s="29" t="str">
        <f t="shared" si="70"/>
        <v/>
      </c>
      <c r="F210" s="29" t="str">
        <f t="shared" si="60"/>
        <v/>
      </c>
      <c r="G210" s="29" t="str">
        <f>IF(Pay_Num&lt;&gt;"",IF('Program 2'!Pay_Num&lt;=$J$2,0,Total_Pay-Int),"")</f>
        <v/>
      </c>
      <c r="H210" s="29" t="str">
        <f t="shared" ref="H210:H273" si="79">IF(Pay_Num&lt;&gt;"",Beg_Bal*Interest_Rate/12,"")</f>
        <v/>
      </c>
      <c r="I210" s="29" t="str">
        <f t="shared" si="61"/>
        <v/>
      </c>
      <c r="J210" s="30" t="e">
        <f>IF('Program 2'!Beg_Bal&gt;0,E210*($G$3/($G$3+$G$5)),0)</f>
        <v>#VALUE!</v>
      </c>
      <c r="K210" s="30" t="e">
        <f>IF('Program 2'!Beg_Bal&gt;0,E210*($G$5/($G$5+$G$3)),0)</f>
        <v>#VALUE!</v>
      </c>
      <c r="L210" s="30" t="e">
        <f>IF(C210&lt;0,C210*0,IF($M$5&lt;1,(($M$5/12)*'Program 2'!C210),$M$5))</f>
        <v>#VALUE!</v>
      </c>
      <c r="M210" s="26"/>
      <c r="N210" s="26"/>
      <c r="O210" s="38">
        <f t="shared" si="71"/>
        <v>0</v>
      </c>
      <c r="P210" s="26" t="e">
        <f t="shared" si="72"/>
        <v>#VALUE!</v>
      </c>
      <c r="Q210" s="26" t="e">
        <f t="shared" si="62"/>
        <v>#VALUE!</v>
      </c>
      <c r="R210" s="31" t="e">
        <f t="shared" si="73"/>
        <v>#VALUE!</v>
      </c>
      <c r="S210" s="31" t="e">
        <f t="shared" si="74"/>
        <v>#VALUE!</v>
      </c>
      <c r="T210" s="31" t="e">
        <f t="shared" si="75"/>
        <v>#VALUE!</v>
      </c>
      <c r="U210" s="31" t="e">
        <f t="shared" si="76"/>
        <v>#VALUE!</v>
      </c>
      <c r="V210" s="26" t="e">
        <f t="shared" si="63"/>
        <v>#VALUE!</v>
      </c>
      <c r="W210" s="26" t="e">
        <f t="shared" si="64"/>
        <v>#VALUE!</v>
      </c>
      <c r="X210" s="26" t="e">
        <f t="shared" si="65"/>
        <v>#VALUE!</v>
      </c>
      <c r="Y210" s="26" t="e">
        <f t="shared" si="66"/>
        <v>#VALUE!</v>
      </c>
      <c r="Z210" s="26" t="e">
        <f t="shared" si="67"/>
        <v>#VALUE!</v>
      </c>
      <c r="AA210" s="26" t="e">
        <f t="shared" si="68"/>
        <v>#VALUE!</v>
      </c>
      <c r="AB210" s="26" t="e">
        <f>IF(P210&gt;0,IF(SUM($N$16:N210)&gt;0,'Program 2'!Loan_Amount-SUM($N$16:N210),'Program 2'!Loan_Amount),0)</f>
        <v>#VALUE!</v>
      </c>
      <c r="AC210" s="37" t="e">
        <f>AB210*('Step 2 Program Parameters'!$C$3/12)</f>
        <v>#VALUE!</v>
      </c>
      <c r="AD210" s="26"/>
      <c r="AE210" s="26"/>
    </row>
    <row r="211" spans="1:31" x14ac:dyDescent="0.2">
      <c r="A211" s="27" t="str">
        <f>IF(Values_Entered,A210+1,"")</f>
        <v/>
      </c>
      <c r="B211" s="28" t="str">
        <f t="shared" si="69"/>
        <v/>
      </c>
      <c r="C211" s="29" t="str">
        <f t="shared" si="77"/>
        <v/>
      </c>
      <c r="D211" s="29" t="str">
        <f t="shared" si="78"/>
        <v/>
      </c>
      <c r="E211" s="29" t="str">
        <f t="shared" si="70"/>
        <v/>
      </c>
      <c r="F211" s="29" t="str">
        <f t="shared" si="60"/>
        <v/>
      </c>
      <c r="G211" s="29" t="str">
        <f>IF(Pay_Num&lt;&gt;"",IF('Program 2'!Pay_Num&lt;=$J$2,0,Total_Pay-Int),"")</f>
        <v/>
      </c>
      <c r="H211" s="29" t="str">
        <f t="shared" si="79"/>
        <v/>
      </c>
      <c r="I211" s="29" t="str">
        <f t="shared" si="61"/>
        <v/>
      </c>
      <c r="J211" s="30" t="e">
        <f>IF('Program 2'!Beg_Bal&gt;0,E211*($G$3/($G$3+$G$5)),0)</f>
        <v>#VALUE!</v>
      </c>
      <c r="K211" s="30" t="e">
        <f>IF('Program 2'!Beg_Bal&gt;0,E211*($G$5/($G$5+$G$3)),0)</f>
        <v>#VALUE!</v>
      </c>
      <c r="L211" s="30" t="e">
        <f>IF(C211&lt;0,C211*0,IF($M$5&lt;1,(($M$5/12)*'Program 2'!C211),$M$5))</f>
        <v>#VALUE!</v>
      </c>
      <c r="M211" s="26"/>
      <c r="N211" s="26"/>
      <c r="O211" s="38">
        <f t="shared" si="71"/>
        <v>0</v>
      </c>
      <c r="P211" s="26" t="e">
        <f t="shared" si="72"/>
        <v>#VALUE!</v>
      </c>
      <c r="Q211" s="26" t="e">
        <f t="shared" si="62"/>
        <v>#VALUE!</v>
      </c>
      <c r="R211" s="31" t="e">
        <f t="shared" si="73"/>
        <v>#VALUE!</v>
      </c>
      <c r="S211" s="31" t="e">
        <f t="shared" si="74"/>
        <v>#VALUE!</v>
      </c>
      <c r="T211" s="31" t="e">
        <f t="shared" si="75"/>
        <v>#VALUE!</v>
      </c>
      <c r="U211" s="31" t="e">
        <f t="shared" si="76"/>
        <v>#VALUE!</v>
      </c>
      <c r="V211" s="26" t="e">
        <f t="shared" si="63"/>
        <v>#VALUE!</v>
      </c>
      <c r="W211" s="26" t="e">
        <f t="shared" si="64"/>
        <v>#VALUE!</v>
      </c>
      <c r="X211" s="26" t="e">
        <f t="shared" si="65"/>
        <v>#VALUE!</v>
      </c>
      <c r="Y211" s="26" t="e">
        <f t="shared" si="66"/>
        <v>#VALUE!</v>
      </c>
      <c r="Z211" s="26" t="e">
        <f t="shared" si="67"/>
        <v>#VALUE!</v>
      </c>
      <c r="AA211" s="26" t="e">
        <f t="shared" si="68"/>
        <v>#VALUE!</v>
      </c>
      <c r="AB211" s="26" t="e">
        <f>IF(P211&gt;0,IF(SUM($N$16:N211)&gt;0,'Program 2'!Loan_Amount-SUM($N$16:N211),'Program 2'!Loan_Amount),0)</f>
        <v>#VALUE!</v>
      </c>
      <c r="AC211" s="37" t="e">
        <f>AB211*('Step 2 Program Parameters'!$C$3/12)</f>
        <v>#VALUE!</v>
      </c>
      <c r="AD211" s="26"/>
      <c r="AE211" s="26"/>
    </row>
    <row r="212" spans="1:31" x14ac:dyDescent="0.2">
      <c r="A212" s="27" t="str">
        <f>IF(Values_Entered,A211+1,"")</f>
        <v/>
      </c>
      <c r="B212" s="28" t="str">
        <f t="shared" si="69"/>
        <v/>
      </c>
      <c r="C212" s="29" t="str">
        <f t="shared" si="77"/>
        <v/>
      </c>
      <c r="D212" s="29" t="str">
        <f t="shared" si="78"/>
        <v/>
      </c>
      <c r="E212" s="29" t="str">
        <f t="shared" si="70"/>
        <v/>
      </c>
      <c r="F212" s="29" t="str">
        <f t="shared" si="60"/>
        <v/>
      </c>
      <c r="G212" s="29" t="str">
        <f>IF(Pay_Num&lt;&gt;"",IF('Program 2'!Pay_Num&lt;=$J$2,0,Total_Pay-Int),"")</f>
        <v/>
      </c>
      <c r="H212" s="29" t="str">
        <f t="shared" si="79"/>
        <v/>
      </c>
      <c r="I212" s="29" t="str">
        <f t="shared" si="61"/>
        <v/>
      </c>
      <c r="J212" s="30" t="e">
        <f>IF('Program 2'!Beg_Bal&gt;0,E212*($G$3/($G$3+$G$5)),0)</f>
        <v>#VALUE!</v>
      </c>
      <c r="K212" s="30" t="e">
        <f>IF('Program 2'!Beg_Bal&gt;0,E212*($G$5/($G$5+$G$3)),0)</f>
        <v>#VALUE!</v>
      </c>
      <c r="L212" s="30" t="e">
        <f>IF(C212&lt;0,C212*0,IF($M$5&lt;1,(($M$5/12)*'Program 2'!C212),$M$5))</f>
        <v>#VALUE!</v>
      </c>
      <c r="M212" s="26"/>
      <c r="N212" s="26"/>
      <c r="O212" s="38">
        <f t="shared" si="71"/>
        <v>0</v>
      </c>
      <c r="P212" s="26" t="e">
        <f t="shared" si="72"/>
        <v>#VALUE!</v>
      </c>
      <c r="Q212" s="26" t="e">
        <f t="shared" si="62"/>
        <v>#VALUE!</v>
      </c>
      <c r="R212" s="31" t="e">
        <f t="shared" si="73"/>
        <v>#VALUE!</v>
      </c>
      <c r="S212" s="31" t="e">
        <f t="shared" si="74"/>
        <v>#VALUE!</v>
      </c>
      <c r="T212" s="31" t="e">
        <f t="shared" si="75"/>
        <v>#VALUE!</v>
      </c>
      <c r="U212" s="31" t="e">
        <f t="shared" si="76"/>
        <v>#VALUE!</v>
      </c>
      <c r="V212" s="26" t="e">
        <f t="shared" si="63"/>
        <v>#VALUE!</v>
      </c>
      <c r="W212" s="26" t="e">
        <f t="shared" si="64"/>
        <v>#VALUE!</v>
      </c>
      <c r="X212" s="26" t="e">
        <f t="shared" si="65"/>
        <v>#VALUE!</v>
      </c>
      <c r="Y212" s="26" t="e">
        <f t="shared" si="66"/>
        <v>#VALUE!</v>
      </c>
      <c r="Z212" s="26" t="e">
        <f t="shared" si="67"/>
        <v>#VALUE!</v>
      </c>
      <c r="AA212" s="26" t="e">
        <f t="shared" si="68"/>
        <v>#VALUE!</v>
      </c>
      <c r="AB212" s="26" t="e">
        <f>IF(P212&gt;0,IF(SUM($N$16:N212)&gt;0,'Program 2'!Loan_Amount-SUM($N$16:N212),'Program 2'!Loan_Amount),0)</f>
        <v>#VALUE!</v>
      </c>
      <c r="AC212" s="37" t="e">
        <f>AB212*('Step 2 Program Parameters'!$C$3/12)</f>
        <v>#VALUE!</v>
      </c>
      <c r="AD212" s="26"/>
      <c r="AE212" s="26"/>
    </row>
    <row r="213" spans="1:31" x14ac:dyDescent="0.2">
      <c r="A213" s="27" t="str">
        <f>IF(Values_Entered,A212+1,"")</f>
        <v/>
      </c>
      <c r="B213" s="28" t="str">
        <f t="shared" si="69"/>
        <v/>
      </c>
      <c r="C213" s="29" t="str">
        <f t="shared" si="77"/>
        <v/>
      </c>
      <c r="D213" s="29" t="str">
        <f t="shared" si="78"/>
        <v/>
      </c>
      <c r="E213" s="29" t="str">
        <f t="shared" si="70"/>
        <v/>
      </c>
      <c r="F213" s="29" t="str">
        <f t="shared" si="60"/>
        <v/>
      </c>
      <c r="G213" s="29" t="str">
        <f>IF(Pay_Num&lt;&gt;"",IF('Program 2'!Pay_Num&lt;=$J$2,0,Total_Pay-Int),"")</f>
        <v/>
      </c>
      <c r="H213" s="29" t="str">
        <f t="shared" si="79"/>
        <v/>
      </c>
      <c r="I213" s="29" t="str">
        <f t="shared" si="61"/>
        <v/>
      </c>
      <c r="J213" s="30" t="e">
        <f>IF('Program 2'!Beg_Bal&gt;0,E213*($G$3/($G$3+$G$5)),0)</f>
        <v>#VALUE!</v>
      </c>
      <c r="K213" s="30" t="e">
        <f>IF('Program 2'!Beg_Bal&gt;0,E213*($G$5/($G$5+$G$3)),0)</f>
        <v>#VALUE!</v>
      </c>
      <c r="L213" s="30" t="e">
        <f>IF(C213&lt;0,C213*0,IF($M$5&lt;1,(($M$5/12)*'Program 2'!C213),$M$5))</f>
        <v>#VALUE!</v>
      </c>
      <c r="M213" s="26"/>
      <c r="N213" s="26"/>
      <c r="O213" s="38">
        <f t="shared" si="71"/>
        <v>0</v>
      </c>
      <c r="P213" s="26" t="e">
        <f t="shared" si="72"/>
        <v>#VALUE!</v>
      </c>
      <c r="Q213" s="26" t="e">
        <f t="shared" si="62"/>
        <v>#VALUE!</v>
      </c>
      <c r="R213" s="31" t="e">
        <f t="shared" si="73"/>
        <v>#VALUE!</v>
      </c>
      <c r="S213" s="31" t="e">
        <f t="shared" si="74"/>
        <v>#VALUE!</v>
      </c>
      <c r="T213" s="31" t="e">
        <f t="shared" si="75"/>
        <v>#VALUE!</v>
      </c>
      <c r="U213" s="31" t="e">
        <f t="shared" si="76"/>
        <v>#VALUE!</v>
      </c>
      <c r="V213" s="26" t="e">
        <f t="shared" si="63"/>
        <v>#VALUE!</v>
      </c>
      <c r="W213" s="26" t="e">
        <f t="shared" si="64"/>
        <v>#VALUE!</v>
      </c>
      <c r="X213" s="26" t="e">
        <f t="shared" si="65"/>
        <v>#VALUE!</v>
      </c>
      <c r="Y213" s="26" t="e">
        <f t="shared" si="66"/>
        <v>#VALUE!</v>
      </c>
      <c r="Z213" s="26" t="e">
        <f t="shared" si="67"/>
        <v>#VALUE!</v>
      </c>
      <c r="AA213" s="26" t="e">
        <f t="shared" si="68"/>
        <v>#VALUE!</v>
      </c>
      <c r="AB213" s="26" t="e">
        <f>IF(P213&gt;0,IF(SUM($N$16:N213)&gt;0,'Program 2'!Loan_Amount-SUM($N$16:N213),'Program 2'!Loan_Amount),0)</f>
        <v>#VALUE!</v>
      </c>
      <c r="AC213" s="37" t="e">
        <f>AB213*('Step 2 Program Parameters'!$C$3/12)</f>
        <v>#VALUE!</v>
      </c>
      <c r="AD213" s="26"/>
    </row>
    <row r="214" spans="1:31" x14ac:dyDescent="0.2">
      <c r="A214" s="27" t="str">
        <f>IF(Values_Entered,A213+1,"")</f>
        <v/>
      </c>
      <c r="B214" s="28" t="str">
        <f t="shared" si="69"/>
        <v/>
      </c>
      <c r="C214" s="29" t="str">
        <f t="shared" si="77"/>
        <v/>
      </c>
      <c r="D214" s="29" t="str">
        <f t="shared" si="78"/>
        <v/>
      </c>
      <c r="E214" s="29" t="str">
        <f t="shared" si="70"/>
        <v/>
      </c>
      <c r="F214" s="29" t="str">
        <f t="shared" si="60"/>
        <v/>
      </c>
      <c r="G214" s="29" t="str">
        <f>IF(Pay_Num&lt;&gt;"",IF('Program 2'!Pay_Num&lt;=$J$2,0,Total_Pay-Int),"")</f>
        <v/>
      </c>
      <c r="H214" s="29" t="str">
        <f t="shared" si="79"/>
        <v/>
      </c>
      <c r="I214" s="29" t="str">
        <f t="shared" si="61"/>
        <v/>
      </c>
      <c r="J214" s="30" t="e">
        <f>IF('Program 2'!Beg_Bal&gt;0,E214*($G$3/($G$3+$G$5)),0)</f>
        <v>#VALUE!</v>
      </c>
      <c r="K214" s="30" t="e">
        <f>IF('Program 2'!Beg_Bal&gt;0,E214*($G$5/($G$5+$G$3)),0)</f>
        <v>#VALUE!</v>
      </c>
      <c r="L214" s="30" t="e">
        <f>IF(C214&lt;0,C214*0,IF($M$5&lt;1,(($M$5/12)*'Program 2'!C214),$M$5))</f>
        <v>#VALUE!</v>
      </c>
      <c r="M214" s="26"/>
      <c r="N214" s="26"/>
      <c r="O214" s="38">
        <f t="shared" si="71"/>
        <v>0</v>
      </c>
      <c r="P214" s="26" t="e">
        <f t="shared" si="72"/>
        <v>#VALUE!</v>
      </c>
      <c r="Q214" s="26" t="e">
        <f t="shared" si="62"/>
        <v>#VALUE!</v>
      </c>
      <c r="R214" s="31" t="e">
        <f t="shared" si="73"/>
        <v>#VALUE!</v>
      </c>
      <c r="S214" s="31" t="e">
        <f t="shared" si="74"/>
        <v>#VALUE!</v>
      </c>
      <c r="T214" s="31" t="e">
        <f t="shared" si="75"/>
        <v>#VALUE!</v>
      </c>
      <c r="U214" s="31" t="e">
        <f t="shared" si="76"/>
        <v>#VALUE!</v>
      </c>
      <c r="V214" s="26" t="e">
        <f t="shared" si="63"/>
        <v>#VALUE!</v>
      </c>
      <c r="W214" s="26" t="e">
        <f t="shared" si="64"/>
        <v>#VALUE!</v>
      </c>
      <c r="X214" s="26" t="e">
        <f t="shared" si="65"/>
        <v>#VALUE!</v>
      </c>
      <c r="Y214" s="26" t="e">
        <f t="shared" si="66"/>
        <v>#VALUE!</v>
      </c>
      <c r="Z214" s="26" t="e">
        <f t="shared" si="67"/>
        <v>#VALUE!</v>
      </c>
      <c r="AA214" s="26" t="e">
        <f t="shared" si="68"/>
        <v>#VALUE!</v>
      </c>
      <c r="AB214" s="26" t="e">
        <f>IF(P214&gt;0,IF(SUM($N$16:N214)&gt;0,'Program 2'!Loan_Amount-SUM($N$16:N214),'Program 2'!Loan_Amount),0)</f>
        <v>#VALUE!</v>
      </c>
      <c r="AC214" s="37" t="e">
        <f>AB214*('Step 2 Program Parameters'!$C$3/12)</f>
        <v>#VALUE!</v>
      </c>
      <c r="AD214" s="26"/>
    </row>
    <row r="215" spans="1:31" x14ac:dyDescent="0.2">
      <c r="A215" s="27" t="str">
        <f>IF(Values_Entered,A214+1,"")</f>
        <v/>
      </c>
      <c r="B215" s="28" t="str">
        <f t="shared" si="69"/>
        <v/>
      </c>
      <c r="C215" s="29" t="str">
        <f t="shared" si="77"/>
        <v/>
      </c>
      <c r="D215" s="29" t="str">
        <f t="shared" si="78"/>
        <v/>
      </c>
      <c r="E215" s="29" t="str">
        <f t="shared" si="70"/>
        <v/>
      </c>
      <c r="F215" s="29" t="str">
        <f t="shared" si="60"/>
        <v/>
      </c>
      <c r="G215" s="29" t="str">
        <f>IF(Pay_Num&lt;&gt;"",IF('Program 2'!Pay_Num&lt;=$J$2,0,Total_Pay-Int),"")</f>
        <v/>
      </c>
      <c r="H215" s="29" t="str">
        <f t="shared" si="79"/>
        <v/>
      </c>
      <c r="I215" s="29" t="str">
        <f t="shared" si="61"/>
        <v/>
      </c>
      <c r="J215" s="30" t="e">
        <f>IF('Program 2'!Beg_Bal&gt;0,E215*($G$3/($G$3+$G$5)),0)</f>
        <v>#VALUE!</v>
      </c>
      <c r="K215" s="30" t="e">
        <f>IF('Program 2'!Beg_Bal&gt;0,E215*($G$5/($G$5+$G$3)),0)</f>
        <v>#VALUE!</v>
      </c>
      <c r="L215" s="30" t="e">
        <f>IF(C215&lt;0,C215*0,IF($M$5&lt;1,(($M$5/12)*'Program 2'!C215),$M$5))</f>
        <v>#VALUE!</v>
      </c>
      <c r="M215" s="26"/>
      <c r="N215" s="26"/>
      <c r="O215" s="38">
        <f t="shared" si="71"/>
        <v>0</v>
      </c>
      <c r="P215" s="26" t="e">
        <f t="shared" si="72"/>
        <v>#VALUE!</v>
      </c>
      <c r="Q215" s="26" t="e">
        <f t="shared" si="62"/>
        <v>#VALUE!</v>
      </c>
      <c r="R215" s="31" t="e">
        <f t="shared" si="73"/>
        <v>#VALUE!</v>
      </c>
      <c r="S215" s="31" t="e">
        <f t="shared" si="74"/>
        <v>#VALUE!</v>
      </c>
      <c r="T215" s="31" t="e">
        <f t="shared" si="75"/>
        <v>#VALUE!</v>
      </c>
      <c r="U215" s="31" t="e">
        <f t="shared" si="76"/>
        <v>#VALUE!</v>
      </c>
      <c r="V215" s="26" t="e">
        <f t="shared" si="63"/>
        <v>#VALUE!</v>
      </c>
      <c r="W215" s="26" t="e">
        <f t="shared" si="64"/>
        <v>#VALUE!</v>
      </c>
      <c r="X215" s="26" t="e">
        <f t="shared" si="65"/>
        <v>#VALUE!</v>
      </c>
      <c r="Y215" s="26" t="e">
        <f t="shared" si="66"/>
        <v>#VALUE!</v>
      </c>
      <c r="Z215" s="26" t="e">
        <f t="shared" si="67"/>
        <v>#VALUE!</v>
      </c>
      <c r="AA215" s="26" t="e">
        <f t="shared" si="68"/>
        <v>#VALUE!</v>
      </c>
      <c r="AB215" s="26" t="e">
        <f>IF(P215&gt;0,IF(SUM($N$16:N215)&gt;0,'Program 2'!Loan_Amount-SUM($N$16:N215),'Program 2'!Loan_Amount),0)</f>
        <v>#VALUE!</v>
      </c>
      <c r="AC215" s="37" t="e">
        <f>AB215*('Step 2 Program Parameters'!$C$3/12)</f>
        <v>#VALUE!</v>
      </c>
      <c r="AD215" s="26"/>
    </row>
    <row r="216" spans="1:31" x14ac:dyDescent="0.2">
      <c r="A216" s="27" t="str">
        <f>IF(Values_Entered,A215+1,"")</f>
        <v/>
      </c>
      <c r="B216" s="28" t="str">
        <f t="shared" si="69"/>
        <v/>
      </c>
      <c r="C216" s="29" t="str">
        <f t="shared" si="77"/>
        <v/>
      </c>
      <c r="D216" s="29" t="str">
        <f t="shared" si="78"/>
        <v/>
      </c>
      <c r="E216" s="29" t="str">
        <f t="shared" si="70"/>
        <v/>
      </c>
      <c r="F216" s="29" t="str">
        <f t="shared" si="60"/>
        <v/>
      </c>
      <c r="G216" s="29" t="str">
        <f>IF(Pay_Num&lt;&gt;"",IF('Program 2'!Pay_Num&lt;=$J$2,0,Total_Pay-Int),"")</f>
        <v/>
      </c>
      <c r="H216" s="29" t="str">
        <f t="shared" si="79"/>
        <v/>
      </c>
      <c r="I216" s="29" t="str">
        <f t="shared" si="61"/>
        <v/>
      </c>
      <c r="J216" s="30" t="e">
        <f>IF('Program 2'!Beg_Bal&gt;0,E216*($G$3/($G$3+$G$5)),0)</f>
        <v>#VALUE!</v>
      </c>
      <c r="K216" s="30" t="e">
        <f>IF('Program 2'!Beg_Bal&gt;0,E216*($G$5/($G$5+$G$3)),0)</f>
        <v>#VALUE!</v>
      </c>
      <c r="L216" s="30" t="e">
        <f>IF(C216&lt;0,C216*0,IF($M$5&lt;1,(($M$5/12)*'Program 2'!C216),$M$5))</f>
        <v>#VALUE!</v>
      </c>
      <c r="M216" s="26"/>
      <c r="N216" s="26"/>
      <c r="O216" s="38">
        <f t="shared" si="71"/>
        <v>0</v>
      </c>
      <c r="P216" s="26" t="e">
        <f t="shared" si="72"/>
        <v>#VALUE!</v>
      </c>
      <c r="Q216" s="26" t="e">
        <f t="shared" si="62"/>
        <v>#VALUE!</v>
      </c>
      <c r="R216" s="31" t="e">
        <f t="shared" si="73"/>
        <v>#VALUE!</v>
      </c>
      <c r="S216" s="31" t="e">
        <f t="shared" si="74"/>
        <v>#VALUE!</v>
      </c>
      <c r="T216" s="31" t="e">
        <f t="shared" si="75"/>
        <v>#VALUE!</v>
      </c>
      <c r="U216" s="31" t="e">
        <f t="shared" si="76"/>
        <v>#VALUE!</v>
      </c>
      <c r="V216" s="26" t="e">
        <f t="shared" si="63"/>
        <v>#VALUE!</v>
      </c>
      <c r="W216" s="26" t="e">
        <f t="shared" si="64"/>
        <v>#VALUE!</v>
      </c>
      <c r="X216" s="26" t="e">
        <f t="shared" si="65"/>
        <v>#VALUE!</v>
      </c>
      <c r="Y216" s="26" t="e">
        <f t="shared" si="66"/>
        <v>#VALUE!</v>
      </c>
      <c r="Z216" s="26" t="e">
        <f t="shared" si="67"/>
        <v>#VALUE!</v>
      </c>
      <c r="AA216" s="26" t="e">
        <f t="shared" si="68"/>
        <v>#VALUE!</v>
      </c>
      <c r="AB216" s="26" t="e">
        <f>IF(P216&gt;0,IF(SUM($N$16:N216)&gt;0,'Program 2'!Loan_Amount-SUM($N$16:N216),'Program 2'!Loan_Amount),0)</f>
        <v>#VALUE!</v>
      </c>
      <c r="AC216" s="37" t="e">
        <f>AB216*('Step 2 Program Parameters'!$C$3/12)</f>
        <v>#VALUE!</v>
      </c>
      <c r="AD216" s="26"/>
    </row>
    <row r="217" spans="1:31" x14ac:dyDescent="0.2">
      <c r="A217" s="27" t="str">
        <f>IF(Values_Entered,A216+1,"")</f>
        <v/>
      </c>
      <c r="B217" s="28" t="str">
        <f t="shared" si="69"/>
        <v/>
      </c>
      <c r="C217" s="29" t="str">
        <f t="shared" si="77"/>
        <v/>
      </c>
      <c r="D217" s="29" t="str">
        <f t="shared" si="78"/>
        <v/>
      </c>
      <c r="E217" s="29" t="str">
        <f t="shared" si="70"/>
        <v/>
      </c>
      <c r="F217" s="29" t="str">
        <f t="shared" si="60"/>
        <v/>
      </c>
      <c r="G217" s="29" t="str">
        <f>IF(Pay_Num&lt;&gt;"",IF('Program 2'!Pay_Num&lt;=$J$2,0,Total_Pay-Int),"")</f>
        <v/>
      </c>
      <c r="H217" s="29" t="str">
        <f t="shared" si="79"/>
        <v/>
      </c>
      <c r="I217" s="29" t="str">
        <f t="shared" si="61"/>
        <v/>
      </c>
      <c r="J217" s="30" t="e">
        <f>IF('Program 2'!Beg_Bal&gt;0,E217*($G$3/($G$3+$G$5)),0)</f>
        <v>#VALUE!</v>
      </c>
      <c r="K217" s="30" t="e">
        <f>IF('Program 2'!Beg_Bal&gt;0,E217*($G$5/($G$5+$G$3)),0)</f>
        <v>#VALUE!</v>
      </c>
      <c r="L217" s="30" t="e">
        <f>IF(C217&lt;0,C217*0,IF($M$5&lt;1,(($M$5/12)*'Program 2'!C217),$M$5))</f>
        <v>#VALUE!</v>
      </c>
      <c r="M217" s="26"/>
      <c r="N217" s="26"/>
      <c r="O217" s="38">
        <f t="shared" si="71"/>
        <v>0</v>
      </c>
      <c r="P217" s="26" t="e">
        <f t="shared" si="72"/>
        <v>#VALUE!</v>
      </c>
      <c r="Q217" s="26" t="e">
        <f t="shared" si="62"/>
        <v>#VALUE!</v>
      </c>
      <c r="R217" s="31" t="e">
        <f t="shared" si="73"/>
        <v>#VALUE!</v>
      </c>
      <c r="S217" s="31" t="e">
        <f t="shared" si="74"/>
        <v>#VALUE!</v>
      </c>
      <c r="T217" s="31" t="e">
        <f t="shared" si="75"/>
        <v>#VALUE!</v>
      </c>
      <c r="U217" s="31" t="e">
        <f t="shared" si="76"/>
        <v>#VALUE!</v>
      </c>
      <c r="V217" s="26" t="e">
        <f t="shared" si="63"/>
        <v>#VALUE!</v>
      </c>
      <c r="W217" s="26" t="e">
        <f t="shared" si="64"/>
        <v>#VALUE!</v>
      </c>
      <c r="X217" s="26" t="e">
        <f t="shared" si="65"/>
        <v>#VALUE!</v>
      </c>
      <c r="Y217" s="26" t="e">
        <f t="shared" si="66"/>
        <v>#VALUE!</v>
      </c>
      <c r="Z217" s="26" t="e">
        <f t="shared" si="67"/>
        <v>#VALUE!</v>
      </c>
      <c r="AA217" s="26" t="e">
        <f t="shared" si="68"/>
        <v>#VALUE!</v>
      </c>
      <c r="AB217" s="26" t="e">
        <f>IF(P217&gt;0,IF(SUM($N$16:N217)&gt;0,'Program 2'!Loan_Amount-SUM($N$16:N217),'Program 2'!Loan_Amount),0)</f>
        <v>#VALUE!</v>
      </c>
      <c r="AC217" s="37" t="e">
        <f>AB217*('Step 2 Program Parameters'!$C$3/12)</f>
        <v>#VALUE!</v>
      </c>
      <c r="AD217" s="26"/>
    </row>
    <row r="218" spans="1:31" x14ac:dyDescent="0.2">
      <c r="A218" s="27" t="str">
        <f>IF(Values_Entered,A217+1,"")</f>
        <v/>
      </c>
      <c r="B218" s="28" t="str">
        <f t="shared" si="69"/>
        <v/>
      </c>
      <c r="C218" s="29" t="str">
        <f t="shared" si="77"/>
        <v/>
      </c>
      <c r="D218" s="29" t="str">
        <f t="shared" si="78"/>
        <v/>
      </c>
      <c r="E218" s="29" t="str">
        <f t="shared" si="70"/>
        <v/>
      </c>
      <c r="F218" s="29" t="str">
        <f t="shared" si="60"/>
        <v/>
      </c>
      <c r="G218" s="29" t="str">
        <f>IF(Pay_Num&lt;&gt;"",IF('Program 2'!Pay_Num&lt;=$J$2,0,Total_Pay-Int),"")</f>
        <v/>
      </c>
      <c r="H218" s="29" t="str">
        <f t="shared" si="79"/>
        <v/>
      </c>
      <c r="I218" s="29" t="str">
        <f t="shared" si="61"/>
        <v/>
      </c>
      <c r="J218" s="30" t="e">
        <f>IF('Program 2'!Beg_Bal&gt;0,E218*($G$3/($G$3+$G$5)),0)</f>
        <v>#VALUE!</v>
      </c>
      <c r="K218" s="30" t="e">
        <f>IF('Program 2'!Beg_Bal&gt;0,E218*($G$5/($G$5+$G$3)),0)</f>
        <v>#VALUE!</v>
      </c>
      <c r="L218" s="30" t="e">
        <f>IF(C218&lt;0,C218*0,IF($M$5&lt;1,(($M$5/12)*'Program 2'!C218),$M$5))</f>
        <v>#VALUE!</v>
      </c>
      <c r="M218" s="26"/>
      <c r="N218" s="26"/>
      <c r="O218" s="38">
        <f t="shared" si="71"/>
        <v>0</v>
      </c>
      <c r="P218" s="26" t="e">
        <f t="shared" si="72"/>
        <v>#VALUE!</v>
      </c>
      <c r="Q218" s="26" t="e">
        <f t="shared" si="62"/>
        <v>#VALUE!</v>
      </c>
      <c r="R218" s="31" t="e">
        <f t="shared" si="73"/>
        <v>#VALUE!</v>
      </c>
      <c r="S218" s="31" t="e">
        <f t="shared" si="74"/>
        <v>#VALUE!</v>
      </c>
      <c r="T218" s="31" t="e">
        <f t="shared" si="75"/>
        <v>#VALUE!</v>
      </c>
      <c r="U218" s="31" t="e">
        <f t="shared" si="76"/>
        <v>#VALUE!</v>
      </c>
      <c r="V218" s="26" t="e">
        <f t="shared" si="63"/>
        <v>#VALUE!</v>
      </c>
      <c r="W218" s="26" t="e">
        <f t="shared" si="64"/>
        <v>#VALUE!</v>
      </c>
      <c r="X218" s="26" t="e">
        <f t="shared" si="65"/>
        <v>#VALUE!</v>
      </c>
      <c r="Y218" s="26" t="e">
        <f t="shared" si="66"/>
        <v>#VALUE!</v>
      </c>
      <c r="Z218" s="26" t="e">
        <f t="shared" si="67"/>
        <v>#VALUE!</v>
      </c>
      <c r="AA218" s="26" t="e">
        <f t="shared" si="68"/>
        <v>#VALUE!</v>
      </c>
      <c r="AB218" s="26" t="e">
        <f>IF(P218&gt;0,IF(SUM($N$16:N218)&gt;0,'Program 2'!Loan_Amount-SUM($N$16:N218),'Program 2'!Loan_Amount),0)</f>
        <v>#VALUE!</v>
      </c>
      <c r="AC218" s="37" t="e">
        <f>AB218*('Step 2 Program Parameters'!$C$3/12)</f>
        <v>#VALUE!</v>
      </c>
      <c r="AD218" s="26"/>
    </row>
    <row r="219" spans="1:31" x14ac:dyDescent="0.2">
      <c r="A219" s="27" t="str">
        <f>IF(Values_Entered,A218+1,"")</f>
        <v/>
      </c>
      <c r="B219" s="28" t="str">
        <f t="shared" si="69"/>
        <v/>
      </c>
      <c r="C219" s="29" t="str">
        <f t="shared" si="77"/>
        <v/>
      </c>
      <c r="D219" s="29" t="str">
        <f t="shared" si="78"/>
        <v/>
      </c>
      <c r="E219" s="29" t="str">
        <f t="shared" si="70"/>
        <v/>
      </c>
      <c r="F219" s="29" t="str">
        <f t="shared" si="60"/>
        <v/>
      </c>
      <c r="G219" s="29" t="str">
        <f>IF(Pay_Num&lt;&gt;"",IF('Program 2'!Pay_Num&lt;=$J$2,0,Total_Pay-Int),"")</f>
        <v/>
      </c>
      <c r="H219" s="29" t="str">
        <f t="shared" si="79"/>
        <v/>
      </c>
      <c r="I219" s="29" t="str">
        <f t="shared" si="61"/>
        <v/>
      </c>
      <c r="J219" s="30" t="e">
        <f>IF('Program 2'!Beg_Bal&gt;0,E219*($G$3/($G$3+$G$5)),0)</f>
        <v>#VALUE!</v>
      </c>
      <c r="K219" s="30" t="e">
        <f>IF('Program 2'!Beg_Bal&gt;0,E219*($G$5/($G$5+$G$3)),0)</f>
        <v>#VALUE!</v>
      </c>
      <c r="L219" s="30" t="e">
        <f>IF(C219&lt;0,C219*0,IF($M$5&lt;1,(($M$5/12)*'Program 2'!C219),$M$5))</f>
        <v>#VALUE!</v>
      </c>
      <c r="M219" s="26"/>
      <c r="N219" s="26"/>
      <c r="O219" s="38">
        <f t="shared" si="71"/>
        <v>0</v>
      </c>
      <c r="P219" s="26" t="e">
        <f t="shared" si="72"/>
        <v>#VALUE!</v>
      </c>
      <c r="Q219" s="26" t="e">
        <f t="shared" si="62"/>
        <v>#VALUE!</v>
      </c>
      <c r="R219" s="31" t="e">
        <f t="shared" si="73"/>
        <v>#VALUE!</v>
      </c>
      <c r="S219" s="31" t="e">
        <f t="shared" si="74"/>
        <v>#VALUE!</v>
      </c>
      <c r="T219" s="31" t="e">
        <f t="shared" si="75"/>
        <v>#VALUE!</v>
      </c>
      <c r="U219" s="31" t="e">
        <f t="shared" si="76"/>
        <v>#VALUE!</v>
      </c>
      <c r="V219" s="26" t="e">
        <f t="shared" si="63"/>
        <v>#VALUE!</v>
      </c>
      <c r="W219" s="26" t="e">
        <f t="shared" si="64"/>
        <v>#VALUE!</v>
      </c>
      <c r="X219" s="26" t="e">
        <f t="shared" si="65"/>
        <v>#VALUE!</v>
      </c>
      <c r="Y219" s="26" t="e">
        <f t="shared" si="66"/>
        <v>#VALUE!</v>
      </c>
      <c r="Z219" s="26" t="e">
        <f t="shared" si="67"/>
        <v>#VALUE!</v>
      </c>
      <c r="AA219" s="26" t="e">
        <f t="shared" si="68"/>
        <v>#VALUE!</v>
      </c>
      <c r="AB219" s="26" t="e">
        <f>IF(P219&gt;0,IF(SUM($N$16:N219)&gt;0,'Program 2'!Loan_Amount-SUM($N$16:N219),'Program 2'!Loan_Amount),0)</f>
        <v>#VALUE!</v>
      </c>
      <c r="AC219" s="37" t="e">
        <f>AB219*('Step 2 Program Parameters'!$C$3/12)</f>
        <v>#VALUE!</v>
      </c>
      <c r="AD219" s="26"/>
      <c r="AE219" s="1" t="e">
        <f>'Step 2 Program Parameters'!$C$35*'Program 2'!Z219</f>
        <v>#VALUE!</v>
      </c>
    </row>
    <row r="220" spans="1:31" x14ac:dyDescent="0.2">
      <c r="A220" s="27" t="str">
        <f>IF(Values_Entered,A219+1,"")</f>
        <v/>
      </c>
      <c r="B220" s="28" t="str">
        <f t="shared" si="69"/>
        <v/>
      </c>
      <c r="C220" s="29" t="str">
        <f t="shared" si="77"/>
        <v/>
      </c>
      <c r="D220" s="29" t="str">
        <f t="shared" si="78"/>
        <v/>
      </c>
      <c r="E220" s="29" t="str">
        <f t="shared" si="70"/>
        <v/>
      </c>
      <c r="F220" s="29" t="str">
        <f t="shared" si="60"/>
        <v/>
      </c>
      <c r="G220" s="29" t="str">
        <f>IF(Pay_Num&lt;&gt;"",IF('Program 2'!Pay_Num&lt;=$J$2,0,Total_Pay-Int),"")</f>
        <v/>
      </c>
      <c r="H220" s="29" t="str">
        <f t="shared" si="79"/>
        <v/>
      </c>
      <c r="I220" s="29" t="str">
        <f t="shared" si="61"/>
        <v/>
      </c>
      <c r="J220" s="30" t="e">
        <f>IF('Program 2'!Beg_Bal&gt;0,E220*($G$3/($G$3+$G$5)),0)</f>
        <v>#VALUE!</v>
      </c>
      <c r="K220" s="30" t="e">
        <f>IF('Program 2'!Beg_Bal&gt;0,E220*($G$5/($G$5+$G$3)),0)</f>
        <v>#VALUE!</v>
      </c>
      <c r="L220" s="30" t="e">
        <f>IF(C220&lt;0,C220*0,IF($M$5&lt;1,(($M$5/12)*'Program 2'!C220),$M$5))</f>
        <v>#VALUE!</v>
      </c>
      <c r="M220" s="26"/>
      <c r="N220" s="26"/>
      <c r="O220" s="38">
        <f t="shared" si="71"/>
        <v>0</v>
      </c>
      <c r="P220" s="26" t="e">
        <f t="shared" si="72"/>
        <v>#VALUE!</v>
      </c>
      <c r="Q220" s="26" t="e">
        <f t="shared" si="62"/>
        <v>#VALUE!</v>
      </c>
      <c r="R220" s="31" t="e">
        <f t="shared" si="73"/>
        <v>#VALUE!</v>
      </c>
      <c r="S220" s="31" t="e">
        <f t="shared" si="74"/>
        <v>#VALUE!</v>
      </c>
      <c r="T220" s="31" t="e">
        <f t="shared" si="75"/>
        <v>#VALUE!</v>
      </c>
      <c r="U220" s="31" t="e">
        <f t="shared" si="76"/>
        <v>#VALUE!</v>
      </c>
      <c r="V220" s="26" t="e">
        <f t="shared" si="63"/>
        <v>#VALUE!</v>
      </c>
      <c r="W220" s="26" t="e">
        <f t="shared" si="64"/>
        <v>#VALUE!</v>
      </c>
      <c r="X220" s="26" t="e">
        <f t="shared" si="65"/>
        <v>#VALUE!</v>
      </c>
      <c r="Y220" s="26" t="e">
        <f t="shared" si="66"/>
        <v>#VALUE!</v>
      </c>
      <c r="Z220" s="26" t="e">
        <f t="shared" si="67"/>
        <v>#VALUE!</v>
      </c>
      <c r="AA220" s="26" t="e">
        <f t="shared" si="68"/>
        <v>#VALUE!</v>
      </c>
      <c r="AB220" s="26" t="e">
        <f>IF(P220&gt;0,IF(SUM($N$16:N220)&gt;0,'Program 2'!Loan_Amount-SUM($N$16:N220),'Program 2'!Loan_Amount),0)</f>
        <v>#VALUE!</v>
      </c>
      <c r="AC220" s="37" t="e">
        <f>AB220*('Step 2 Program Parameters'!$C$3/12)</f>
        <v>#VALUE!</v>
      </c>
      <c r="AD220" s="26"/>
      <c r="AE220" s="26"/>
    </row>
    <row r="221" spans="1:31" x14ac:dyDescent="0.2">
      <c r="A221" s="27" t="str">
        <f>IF(Values_Entered,A220+1,"")</f>
        <v/>
      </c>
      <c r="B221" s="28" t="str">
        <f t="shared" si="69"/>
        <v/>
      </c>
      <c r="C221" s="29" t="str">
        <f t="shared" si="77"/>
        <v/>
      </c>
      <c r="D221" s="29" t="str">
        <f t="shared" si="78"/>
        <v/>
      </c>
      <c r="E221" s="29" t="str">
        <f t="shared" si="70"/>
        <v/>
      </c>
      <c r="F221" s="29" t="str">
        <f t="shared" si="60"/>
        <v/>
      </c>
      <c r="G221" s="29" t="str">
        <f>IF(Pay_Num&lt;&gt;"",IF('Program 2'!Pay_Num&lt;=$J$2,0,Total_Pay-Int),"")</f>
        <v/>
      </c>
      <c r="H221" s="29" t="str">
        <f t="shared" si="79"/>
        <v/>
      </c>
      <c r="I221" s="29" t="str">
        <f t="shared" si="61"/>
        <v/>
      </c>
      <c r="J221" s="30" t="e">
        <f>IF('Program 2'!Beg_Bal&gt;0,E221*($G$3/($G$3+$G$5)),0)</f>
        <v>#VALUE!</v>
      </c>
      <c r="K221" s="30" t="e">
        <f>IF('Program 2'!Beg_Bal&gt;0,E221*($G$5/($G$5+$G$3)),0)</f>
        <v>#VALUE!</v>
      </c>
      <c r="L221" s="30" t="e">
        <f>IF(C221&lt;0,C221*0,IF($M$5&lt;1,(($M$5/12)*'Program 2'!C221),$M$5))</f>
        <v>#VALUE!</v>
      </c>
      <c r="M221" s="26"/>
      <c r="N221" s="26"/>
      <c r="O221" s="38">
        <f t="shared" si="71"/>
        <v>0</v>
      </c>
      <c r="P221" s="26" t="e">
        <f t="shared" si="72"/>
        <v>#VALUE!</v>
      </c>
      <c r="Q221" s="26" t="e">
        <f t="shared" si="62"/>
        <v>#VALUE!</v>
      </c>
      <c r="R221" s="31" t="e">
        <f t="shared" si="73"/>
        <v>#VALUE!</v>
      </c>
      <c r="S221" s="31" t="e">
        <f t="shared" si="74"/>
        <v>#VALUE!</v>
      </c>
      <c r="T221" s="31" t="e">
        <f t="shared" si="75"/>
        <v>#VALUE!</v>
      </c>
      <c r="U221" s="31" t="e">
        <f t="shared" si="76"/>
        <v>#VALUE!</v>
      </c>
      <c r="V221" s="26" t="e">
        <f t="shared" si="63"/>
        <v>#VALUE!</v>
      </c>
      <c r="W221" s="26" t="e">
        <f t="shared" si="64"/>
        <v>#VALUE!</v>
      </c>
      <c r="X221" s="26" t="e">
        <f t="shared" si="65"/>
        <v>#VALUE!</v>
      </c>
      <c r="Y221" s="26" t="e">
        <f t="shared" si="66"/>
        <v>#VALUE!</v>
      </c>
      <c r="Z221" s="26" t="e">
        <f t="shared" si="67"/>
        <v>#VALUE!</v>
      </c>
      <c r="AA221" s="26" t="e">
        <f t="shared" si="68"/>
        <v>#VALUE!</v>
      </c>
      <c r="AB221" s="26" t="e">
        <f>IF(P221&gt;0,IF(SUM($N$16:N221)&gt;0,'Program 2'!Loan_Amount-SUM($N$16:N221),'Program 2'!Loan_Amount),0)</f>
        <v>#VALUE!</v>
      </c>
      <c r="AC221" s="37" t="e">
        <f>AB221*('Step 2 Program Parameters'!$C$3/12)</f>
        <v>#VALUE!</v>
      </c>
      <c r="AD221" s="26"/>
      <c r="AE221" s="26"/>
    </row>
    <row r="222" spans="1:31" x14ac:dyDescent="0.2">
      <c r="A222" s="27" t="str">
        <f>IF(Values_Entered,A221+1,"")</f>
        <v/>
      </c>
      <c r="B222" s="28" t="str">
        <f t="shared" si="69"/>
        <v/>
      </c>
      <c r="C222" s="29" t="str">
        <f t="shared" si="77"/>
        <v/>
      </c>
      <c r="D222" s="29" t="str">
        <f t="shared" si="78"/>
        <v/>
      </c>
      <c r="E222" s="29" t="str">
        <f t="shared" si="70"/>
        <v/>
      </c>
      <c r="F222" s="29" t="str">
        <f t="shared" si="60"/>
        <v/>
      </c>
      <c r="G222" s="29" t="str">
        <f>IF(Pay_Num&lt;&gt;"",IF('Program 2'!Pay_Num&lt;=$J$2,0,Total_Pay-Int),"")</f>
        <v/>
      </c>
      <c r="H222" s="29" t="str">
        <f t="shared" si="79"/>
        <v/>
      </c>
      <c r="I222" s="29" t="str">
        <f t="shared" si="61"/>
        <v/>
      </c>
      <c r="J222" s="30" t="e">
        <f>IF('Program 2'!Beg_Bal&gt;0,E222*($G$3/($G$3+$G$5)),0)</f>
        <v>#VALUE!</v>
      </c>
      <c r="K222" s="30" t="e">
        <f>IF('Program 2'!Beg_Bal&gt;0,E222*($G$5/($G$5+$G$3)),0)</f>
        <v>#VALUE!</v>
      </c>
      <c r="L222" s="30" t="e">
        <f>IF(C222&lt;0,C222*0,IF($M$5&lt;1,(($M$5/12)*'Program 2'!C222),$M$5))</f>
        <v>#VALUE!</v>
      </c>
      <c r="M222" s="26"/>
      <c r="N222" s="26"/>
      <c r="O222" s="38">
        <f t="shared" si="71"/>
        <v>0</v>
      </c>
      <c r="P222" s="26" t="e">
        <f t="shared" si="72"/>
        <v>#VALUE!</v>
      </c>
      <c r="Q222" s="26" t="e">
        <f t="shared" si="62"/>
        <v>#VALUE!</v>
      </c>
      <c r="R222" s="31" t="e">
        <f t="shared" si="73"/>
        <v>#VALUE!</v>
      </c>
      <c r="S222" s="31" t="e">
        <f t="shared" si="74"/>
        <v>#VALUE!</v>
      </c>
      <c r="T222" s="31" t="e">
        <f t="shared" si="75"/>
        <v>#VALUE!</v>
      </c>
      <c r="U222" s="31" t="e">
        <f t="shared" si="76"/>
        <v>#VALUE!</v>
      </c>
      <c r="V222" s="26" t="e">
        <f t="shared" si="63"/>
        <v>#VALUE!</v>
      </c>
      <c r="W222" s="26" t="e">
        <f t="shared" si="64"/>
        <v>#VALUE!</v>
      </c>
      <c r="X222" s="26" t="e">
        <f t="shared" si="65"/>
        <v>#VALUE!</v>
      </c>
      <c r="Y222" s="26" t="e">
        <f t="shared" si="66"/>
        <v>#VALUE!</v>
      </c>
      <c r="Z222" s="26" t="e">
        <f t="shared" si="67"/>
        <v>#VALUE!</v>
      </c>
      <c r="AA222" s="26" t="e">
        <f t="shared" si="68"/>
        <v>#VALUE!</v>
      </c>
      <c r="AB222" s="26" t="e">
        <f>IF(P222&gt;0,IF(SUM($N$16:N222)&gt;0,'Program 2'!Loan_Amount-SUM($N$16:N222),'Program 2'!Loan_Amount),0)</f>
        <v>#VALUE!</v>
      </c>
      <c r="AC222" s="37" t="e">
        <f>AB222*('Step 2 Program Parameters'!$C$3/12)</f>
        <v>#VALUE!</v>
      </c>
      <c r="AD222" s="26"/>
      <c r="AE222" s="26"/>
    </row>
    <row r="223" spans="1:31" x14ac:dyDescent="0.2">
      <c r="A223" s="27" t="str">
        <f>IF(Values_Entered,A222+1,"")</f>
        <v/>
      </c>
      <c r="B223" s="28" t="str">
        <f t="shared" si="69"/>
        <v/>
      </c>
      <c r="C223" s="29" t="str">
        <f t="shared" si="77"/>
        <v/>
      </c>
      <c r="D223" s="29" t="str">
        <f t="shared" si="78"/>
        <v/>
      </c>
      <c r="E223" s="29" t="str">
        <f t="shared" si="70"/>
        <v/>
      </c>
      <c r="F223" s="29" t="str">
        <f t="shared" si="60"/>
        <v/>
      </c>
      <c r="G223" s="29" t="str">
        <f>IF(Pay_Num&lt;&gt;"",IF('Program 2'!Pay_Num&lt;=$J$2,0,Total_Pay-Int),"")</f>
        <v/>
      </c>
      <c r="H223" s="29" t="str">
        <f t="shared" si="79"/>
        <v/>
      </c>
      <c r="I223" s="29" t="str">
        <f t="shared" si="61"/>
        <v/>
      </c>
      <c r="J223" s="30" t="e">
        <f>IF('Program 2'!Beg_Bal&gt;0,E223*($G$3/($G$3+$G$5)),0)</f>
        <v>#VALUE!</v>
      </c>
      <c r="K223" s="30" t="e">
        <f>IF('Program 2'!Beg_Bal&gt;0,E223*($G$5/($G$5+$G$3)),0)</f>
        <v>#VALUE!</v>
      </c>
      <c r="L223" s="30" t="e">
        <f>IF(C223&lt;0,C223*0,IF($M$5&lt;1,(($M$5/12)*'Program 2'!C223),$M$5))</f>
        <v>#VALUE!</v>
      </c>
      <c r="M223" s="26"/>
      <c r="N223" s="26"/>
      <c r="O223" s="38">
        <f t="shared" si="71"/>
        <v>0</v>
      </c>
      <c r="P223" s="26" t="e">
        <f t="shared" si="72"/>
        <v>#VALUE!</v>
      </c>
      <c r="Q223" s="26" t="e">
        <f t="shared" si="62"/>
        <v>#VALUE!</v>
      </c>
      <c r="R223" s="31" t="e">
        <f t="shared" si="73"/>
        <v>#VALUE!</v>
      </c>
      <c r="S223" s="31" t="e">
        <f t="shared" si="74"/>
        <v>#VALUE!</v>
      </c>
      <c r="T223" s="31" t="e">
        <f t="shared" si="75"/>
        <v>#VALUE!</v>
      </c>
      <c r="U223" s="31" t="e">
        <f t="shared" si="76"/>
        <v>#VALUE!</v>
      </c>
      <c r="V223" s="26" t="e">
        <f t="shared" si="63"/>
        <v>#VALUE!</v>
      </c>
      <c r="W223" s="26" t="e">
        <f t="shared" si="64"/>
        <v>#VALUE!</v>
      </c>
      <c r="X223" s="26" t="e">
        <f t="shared" si="65"/>
        <v>#VALUE!</v>
      </c>
      <c r="Y223" s="26" t="e">
        <f t="shared" si="66"/>
        <v>#VALUE!</v>
      </c>
      <c r="Z223" s="26" t="e">
        <f t="shared" si="67"/>
        <v>#VALUE!</v>
      </c>
      <c r="AA223" s="26" t="e">
        <f t="shared" si="68"/>
        <v>#VALUE!</v>
      </c>
      <c r="AB223" s="26" t="e">
        <f>IF(P223&gt;0,IF(SUM($N$16:N223)&gt;0,'Program 2'!Loan_Amount-SUM($N$16:N223),'Program 2'!Loan_Amount),0)</f>
        <v>#VALUE!</v>
      </c>
      <c r="AC223" s="37" t="e">
        <f>AB223*('Step 2 Program Parameters'!$C$3/12)</f>
        <v>#VALUE!</v>
      </c>
      <c r="AD223" s="26"/>
      <c r="AE223" s="26"/>
    </row>
    <row r="224" spans="1:31" x14ac:dyDescent="0.2">
      <c r="A224" s="27" t="str">
        <f>IF(Values_Entered,A223+1,"")</f>
        <v/>
      </c>
      <c r="B224" s="28" t="str">
        <f t="shared" si="69"/>
        <v/>
      </c>
      <c r="C224" s="29" t="str">
        <f t="shared" si="77"/>
        <v/>
      </c>
      <c r="D224" s="29" t="str">
        <f t="shared" si="78"/>
        <v/>
      </c>
      <c r="E224" s="29" t="str">
        <f t="shared" si="70"/>
        <v/>
      </c>
      <c r="F224" s="29" t="str">
        <f t="shared" si="60"/>
        <v/>
      </c>
      <c r="G224" s="29" t="str">
        <f>IF(Pay_Num&lt;&gt;"",IF('Program 2'!Pay_Num&lt;=$J$2,0,Total_Pay-Int),"")</f>
        <v/>
      </c>
      <c r="H224" s="29" t="str">
        <f t="shared" si="79"/>
        <v/>
      </c>
      <c r="I224" s="29" t="str">
        <f t="shared" si="61"/>
        <v/>
      </c>
      <c r="J224" s="30" t="e">
        <f>IF('Program 2'!Beg_Bal&gt;0,E224*($G$3/($G$3+$G$5)),0)</f>
        <v>#VALUE!</v>
      </c>
      <c r="K224" s="30" t="e">
        <f>IF('Program 2'!Beg_Bal&gt;0,E224*($G$5/($G$5+$G$3)),0)</f>
        <v>#VALUE!</v>
      </c>
      <c r="L224" s="30" t="e">
        <f>IF(C224&lt;0,C224*0,IF($M$5&lt;1,(($M$5/12)*'Program 2'!C224),$M$5))</f>
        <v>#VALUE!</v>
      </c>
      <c r="M224" s="26"/>
      <c r="N224" s="26"/>
      <c r="O224" s="38">
        <f t="shared" si="71"/>
        <v>0</v>
      </c>
      <c r="P224" s="26" t="e">
        <f t="shared" si="72"/>
        <v>#VALUE!</v>
      </c>
      <c r="Q224" s="26" t="e">
        <f t="shared" si="62"/>
        <v>#VALUE!</v>
      </c>
      <c r="R224" s="31" t="e">
        <f t="shared" si="73"/>
        <v>#VALUE!</v>
      </c>
      <c r="S224" s="31" t="e">
        <f t="shared" si="74"/>
        <v>#VALUE!</v>
      </c>
      <c r="T224" s="31" t="e">
        <f t="shared" si="75"/>
        <v>#VALUE!</v>
      </c>
      <c r="U224" s="31" t="e">
        <f t="shared" si="76"/>
        <v>#VALUE!</v>
      </c>
      <c r="V224" s="26" t="e">
        <f t="shared" si="63"/>
        <v>#VALUE!</v>
      </c>
      <c r="W224" s="26" t="e">
        <f t="shared" si="64"/>
        <v>#VALUE!</v>
      </c>
      <c r="X224" s="26" t="e">
        <f t="shared" si="65"/>
        <v>#VALUE!</v>
      </c>
      <c r="Y224" s="26" t="e">
        <f t="shared" si="66"/>
        <v>#VALUE!</v>
      </c>
      <c r="Z224" s="26" t="e">
        <f t="shared" si="67"/>
        <v>#VALUE!</v>
      </c>
      <c r="AA224" s="26" t="e">
        <f t="shared" si="68"/>
        <v>#VALUE!</v>
      </c>
      <c r="AB224" s="26" t="e">
        <f>IF(P224&gt;0,IF(SUM($N$16:N224)&gt;0,'Program 2'!Loan_Amount-SUM($N$16:N224),'Program 2'!Loan_Amount),0)</f>
        <v>#VALUE!</v>
      </c>
      <c r="AC224" s="37" t="e">
        <f>AB224*('Step 2 Program Parameters'!$C$3/12)</f>
        <v>#VALUE!</v>
      </c>
      <c r="AD224" s="26"/>
      <c r="AE224" s="26"/>
    </row>
    <row r="225" spans="1:31" x14ac:dyDescent="0.2">
      <c r="A225" s="27" t="str">
        <f>IF(Values_Entered,A224+1,"")</f>
        <v/>
      </c>
      <c r="B225" s="28" t="str">
        <f t="shared" si="69"/>
        <v/>
      </c>
      <c r="C225" s="29" t="str">
        <f t="shared" si="77"/>
        <v/>
      </c>
      <c r="D225" s="29" t="str">
        <f t="shared" si="78"/>
        <v/>
      </c>
      <c r="E225" s="29" t="str">
        <f t="shared" si="70"/>
        <v/>
      </c>
      <c r="F225" s="29" t="str">
        <f t="shared" si="60"/>
        <v/>
      </c>
      <c r="G225" s="29" t="str">
        <f>IF(Pay_Num&lt;&gt;"",IF('Program 2'!Pay_Num&lt;=$J$2,0,Total_Pay-Int),"")</f>
        <v/>
      </c>
      <c r="H225" s="29" t="str">
        <f t="shared" si="79"/>
        <v/>
      </c>
      <c r="I225" s="29" t="str">
        <f t="shared" si="61"/>
        <v/>
      </c>
      <c r="J225" s="30" t="e">
        <f>IF('Program 2'!Beg_Bal&gt;0,E225*($G$3/($G$3+$G$5)),0)</f>
        <v>#VALUE!</v>
      </c>
      <c r="K225" s="30" t="e">
        <f>IF('Program 2'!Beg_Bal&gt;0,E225*($G$5/($G$5+$G$3)),0)</f>
        <v>#VALUE!</v>
      </c>
      <c r="L225" s="30" t="e">
        <f>IF(C225&lt;0,C225*0,IF($M$5&lt;1,(($M$5/12)*'Program 2'!C225),$M$5))</f>
        <v>#VALUE!</v>
      </c>
      <c r="M225" s="26"/>
      <c r="N225" s="26"/>
      <c r="O225" s="38">
        <f t="shared" si="71"/>
        <v>0</v>
      </c>
      <c r="P225" s="26" t="e">
        <f t="shared" si="72"/>
        <v>#VALUE!</v>
      </c>
      <c r="Q225" s="26" t="e">
        <f t="shared" si="62"/>
        <v>#VALUE!</v>
      </c>
      <c r="R225" s="31" t="e">
        <f t="shared" si="73"/>
        <v>#VALUE!</v>
      </c>
      <c r="S225" s="31" t="e">
        <f t="shared" si="74"/>
        <v>#VALUE!</v>
      </c>
      <c r="T225" s="31" t="e">
        <f t="shared" si="75"/>
        <v>#VALUE!</v>
      </c>
      <c r="U225" s="31" t="e">
        <f t="shared" si="76"/>
        <v>#VALUE!</v>
      </c>
      <c r="V225" s="26" t="e">
        <f t="shared" si="63"/>
        <v>#VALUE!</v>
      </c>
      <c r="W225" s="26" t="e">
        <f t="shared" si="64"/>
        <v>#VALUE!</v>
      </c>
      <c r="X225" s="26" t="e">
        <f t="shared" si="65"/>
        <v>#VALUE!</v>
      </c>
      <c r="Y225" s="26" t="e">
        <f t="shared" si="66"/>
        <v>#VALUE!</v>
      </c>
      <c r="Z225" s="26" t="e">
        <f t="shared" si="67"/>
        <v>#VALUE!</v>
      </c>
      <c r="AA225" s="26" t="e">
        <f t="shared" si="68"/>
        <v>#VALUE!</v>
      </c>
      <c r="AB225" s="26" t="e">
        <f>IF(P225&gt;0,IF(SUM($N$16:N225)&gt;0,'Program 2'!Loan_Amount-SUM($N$16:N225),'Program 2'!Loan_Amount),0)</f>
        <v>#VALUE!</v>
      </c>
      <c r="AC225" s="37" t="e">
        <f>AB225*('Step 2 Program Parameters'!$C$3/12)</f>
        <v>#VALUE!</v>
      </c>
      <c r="AD225" s="26"/>
    </row>
    <row r="226" spans="1:31" x14ac:dyDescent="0.2">
      <c r="A226" s="27" t="str">
        <f>IF(Values_Entered,A225+1,"")</f>
        <v/>
      </c>
      <c r="B226" s="28" t="str">
        <f t="shared" si="69"/>
        <v/>
      </c>
      <c r="C226" s="29" t="str">
        <f t="shared" si="77"/>
        <v/>
      </c>
      <c r="D226" s="29" t="str">
        <f t="shared" si="78"/>
        <v/>
      </c>
      <c r="E226" s="29" t="str">
        <f t="shared" si="70"/>
        <v/>
      </c>
      <c r="F226" s="29" t="str">
        <f t="shared" si="60"/>
        <v/>
      </c>
      <c r="G226" s="29" t="str">
        <f>IF(Pay_Num&lt;&gt;"",IF('Program 2'!Pay_Num&lt;=$J$2,0,Total_Pay-Int),"")</f>
        <v/>
      </c>
      <c r="H226" s="29" t="str">
        <f t="shared" si="79"/>
        <v/>
      </c>
      <c r="I226" s="29" t="str">
        <f t="shared" si="61"/>
        <v/>
      </c>
      <c r="J226" s="30" t="e">
        <f>IF('Program 2'!Beg_Bal&gt;0,E226*($G$3/($G$3+$G$5)),0)</f>
        <v>#VALUE!</v>
      </c>
      <c r="K226" s="30" t="e">
        <f>IF('Program 2'!Beg_Bal&gt;0,E226*($G$5/($G$5+$G$3)),0)</f>
        <v>#VALUE!</v>
      </c>
      <c r="L226" s="30" t="e">
        <f>IF(C226&lt;0,C226*0,IF($M$5&lt;1,(($M$5/12)*'Program 2'!C226),$M$5))</f>
        <v>#VALUE!</v>
      </c>
      <c r="M226" s="26"/>
      <c r="N226" s="26"/>
      <c r="O226" s="38">
        <f t="shared" si="71"/>
        <v>0</v>
      </c>
      <c r="P226" s="26" t="e">
        <f t="shared" si="72"/>
        <v>#VALUE!</v>
      </c>
      <c r="Q226" s="26" t="e">
        <f t="shared" si="62"/>
        <v>#VALUE!</v>
      </c>
      <c r="R226" s="31" t="e">
        <f t="shared" si="73"/>
        <v>#VALUE!</v>
      </c>
      <c r="S226" s="31" t="e">
        <f t="shared" si="74"/>
        <v>#VALUE!</v>
      </c>
      <c r="T226" s="31" t="e">
        <f t="shared" si="75"/>
        <v>#VALUE!</v>
      </c>
      <c r="U226" s="31" t="e">
        <f t="shared" si="76"/>
        <v>#VALUE!</v>
      </c>
      <c r="V226" s="26" t="e">
        <f t="shared" si="63"/>
        <v>#VALUE!</v>
      </c>
      <c r="W226" s="26" t="e">
        <f t="shared" si="64"/>
        <v>#VALUE!</v>
      </c>
      <c r="X226" s="26" t="e">
        <f t="shared" si="65"/>
        <v>#VALUE!</v>
      </c>
      <c r="Y226" s="26" t="e">
        <f t="shared" si="66"/>
        <v>#VALUE!</v>
      </c>
      <c r="Z226" s="26" t="e">
        <f t="shared" si="67"/>
        <v>#VALUE!</v>
      </c>
      <c r="AA226" s="26" t="e">
        <f t="shared" si="68"/>
        <v>#VALUE!</v>
      </c>
      <c r="AB226" s="26" t="e">
        <f>IF(P226&gt;0,IF(SUM($N$16:N226)&gt;0,'Program 2'!Loan_Amount-SUM($N$16:N226),'Program 2'!Loan_Amount),0)</f>
        <v>#VALUE!</v>
      </c>
      <c r="AC226" s="37" t="e">
        <f>AB226*('Step 2 Program Parameters'!$C$3/12)</f>
        <v>#VALUE!</v>
      </c>
      <c r="AD226" s="26"/>
    </row>
    <row r="227" spans="1:31" x14ac:dyDescent="0.2">
      <c r="A227" s="27" t="str">
        <f>IF(Values_Entered,A226+1,"")</f>
        <v/>
      </c>
      <c r="B227" s="28" t="str">
        <f t="shared" si="69"/>
        <v/>
      </c>
      <c r="C227" s="29" t="str">
        <f t="shared" si="77"/>
        <v/>
      </c>
      <c r="D227" s="29" t="str">
        <f t="shared" si="78"/>
        <v/>
      </c>
      <c r="E227" s="29" t="str">
        <f t="shared" si="70"/>
        <v/>
      </c>
      <c r="F227" s="29" t="str">
        <f t="shared" si="60"/>
        <v/>
      </c>
      <c r="G227" s="29" t="str">
        <f>IF(Pay_Num&lt;&gt;"",IF('Program 2'!Pay_Num&lt;=$J$2,0,Total_Pay-Int),"")</f>
        <v/>
      </c>
      <c r="H227" s="29" t="str">
        <f t="shared" si="79"/>
        <v/>
      </c>
      <c r="I227" s="29" t="str">
        <f t="shared" si="61"/>
        <v/>
      </c>
      <c r="J227" s="30" t="e">
        <f>IF('Program 2'!Beg_Bal&gt;0,E227*($G$3/($G$3+$G$5)),0)</f>
        <v>#VALUE!</v>
      </c>
      <c r="K227" s="30" t="e">
        <f>IF('Program 2'!Beg_Bal&gt;0,E227*($G$5/($G$5+$G$3)),0)</f>
        <v>#VALUE!</v>
      </c>
      <c r="L227" s="30" t="e">
        <f>IF(C227&lt;0,C227*0,IF($M$5&lt;1,(($M$5/12)*'Program 2'!C227),$M$5))</f>
        <v>#VALUE!</v>
      </c>
      <c r="M227" s="26"/>
      <c r="N227" s="26"/>
      <c r="O227" s="38">
        <f t="shared" si="71"/>
        <v>0</v>
      </c>
      <c r="P227" s="26" t="e">
        <f t="shared" si="72"/>
        <v>#VALUE!</v>
      </c>
      <c r="Q227" s="26" t="e">
        <f t="shared" si="62"/>
        <v>#VALUE!</v>
      </c>
      <c r="R227" s="31" t="e">
        <f t="shared" si="73"/>
        <v>#VALUE!</v>
      </c>
      <c r="S227" s="31" t="e">
        <f t="shared" si="74"/>
        <v>#VALUE!</v>
      </c>
      <c r="T227" s="31" t="e">
        <f t="shared" si="75"/>
        <v>#VALUE!</v>
      </c>
      <c r="U227" s="31" t="e">
        <f t="shared" si="76"/>
        <v>#VALUE!</v>
      </c>
      <c r="V227" s="26" t="e">
        <f t="shared" si="63"/>
        <v>#VALUE!</v>
      </c>
      <c r="W227" s="26" t="e">
        <f t="shared" si="64"/>
        <v>#VALUE!</v>
      </c>
      <c r="X227" s="26" t="e">
        <f t="shared" si="65"/>
        <v>#VALUE!</v>
      </c>
      <c r="Y227" s="26" t="e">
        <f t="shared" si="66"/>
        <v>#VALUE!</v>
      </c>
      <c r="Z227" s="26" t="e">
        <f t="shared" si="67"/>
        <v>#VALUE!</v>
      </c>
      <c r="AA227" s="26" t="e">
        <f t="shared" si="68"/>
        <v>#VALUE!</v>
      </c>
      <c r="AB227" s="26" t="e">
        <f>IF(P227&gt;0,IF(SUM($N$16:N227)&gt;0,'Program 2'!Loan_Amount-SUM($N$16:N227),'Program 2'!Loan_Amount),0)</f>
        <v>#VALUE!</v>
      </c>
      <c r="AC227" s="37" t="e">
        <f>AB227*('Step 2 Program Parameters'!$C$3/12)</f>
        <v>#VALUE!</v>
      </c>
      <c r="AD227" s="26"/>
    </row>
    <row r="228" spans="1:31" x14ac:dyDescent="0.2">
      <c r="A228" s="27" t="str">
        <f>IF(Values_Entered,A227+1,"")</f>
        <v/>
      </c>
      <c r="B228" s="28" t="str">
        <f t="shared" si="69"/>
        <v/>
      </c>
      <c r="C228" s="29" t="str">
        <f t="shared" si="77"/>
        <v/>
      </c>
      <c r="D228" s="29" t="str">
        <f t="shared" si="78"/>
        <v/>
      </c>
      <c r="E228" s="29" t="str">
        <f t="shared" si="70"/>
        <v/>
      </c>
      <c r="F228" s="29" t="str">
        <f t="shared" si="60"/>
        <v/>
      </c>
      <c r="G228" s="29" t="str">
        <f>IF(Pay_Num&lt;&gt;"",IF('Program 2'!Pay_Num&lt;=$J$2,0,Total_Pay-Int),"")</f>
        <v/>
      </c>
      <c r="H228" s="29" t="str">
        <f t="shared" si="79"/>
        <v/>
      </c>
      <c r="I228" s="29" t="str">
        <f t="shared" si="61"/>
        <v/>
      </c>
      <c r="J228" s="30" t="e">
        <f>IF('Program 2'!Beg_Bal&gt;0,E228*($G$3/($G$3+$G$5)),0)</f>
        <v>#VALUE!</v>
      </c>
      <c r="K228" s="30" t="e">
        <f>IF('Program 2'!Beg_Bal&gt;0,E228*($G$5/($G$5+$G$3)),0)</f>
        <v>#VALUE!</v>
      </c>
      <c r="L228" s="30" t="e">
        <f>IF(C228&lt;0,C228*0,IF($M$5&lt;1,(($M$5/12)*'Program 2'!C228),$M$5))</f>
        <v>#VALUE!</v>
      </c>
      <c r="M228" s="26"/>
      <c r="N228" s="26"/>
      <c r="O228" s="38">
        <f t="shared" si="71"/>
        <v>0</v>
      </c>
      <c r="P228" s="26" t="e">
        <f t="shared" si="72"/>
        <v>#VALUE!</v>
      </c>
      <c r="Q228" s="26" t="e">
        <f t="shared" si="62"/>
        <v>#VALUE!</v>
      </c>
      <c r="R228" s="31" t="e">
        <f t="shared" si="73"/>
        <v>#VALUE!</v>
      </c>
      <c r="S228" s="31" t="e">
        <f t="shared" si="74"/>
        <v>#VALUE!</v>
      </c>
      <c r="T228" s="31" t="e">
        <f t="shared" si="75"/>
        <v>#VALUE!</v>
      </c>
      <c r="U228" s="31" t="e">
        <f t="shared" si="76"/>
        <v>#VALUE!</v>
      </c>
      <c r="V228" s="26" t="e">
        <f t="shared" si="63"/>
        <v>#VALUE!</v>
      </c>
      <c r="W228" s="26" t="e">
        <f t="shared" si="64"/>
        <v>#VALUE!</v>
      </c>
      <c r="X228" s="26" t="e">
        <f t="shared" si="65"/>
        <v>#VALUE!</v>
      </c>
      <c r="Y228" s="26" t="e">
        <f t="shared" si="66"/>
        <v>#VALUE!</v>
      </c>
      <c r="Z228" s="26" t="e">
        <f t="shared" si="67"/>
        <v>#VALUE!</v>
      </c>
      <c r="AA228" s="26" t="e">
        <f t="shared" si="68"/>
        <v>#VALUE!</v>
      </c>
      <c r="AB228" s="26" t="e">
        <f>IF(P228&gt;0,IF(SUM($N$16:N228)&gt;0,'Program 2'!Loan_Amount-SUM($N$16:N228),'Program 2'!Loan_Amount),0)</f>
        <v>#VALUE!</v>
      </c>
      <c r="AC228" s="37" t="e">
        <f>AB228*('Step 2 Program Parameters'!$C$3/12)</f>
        <v>#VALUE!</v>
      </c>
      <c r="AD228" s="26"/>
    </row>
    <row r="229" spans="1:31" x14ac:dyDescent="0.2">
      <c r="A229" s="27" t="str">
        <f>IF(Values_Entered,A228+1,"")</f>
        <v/>
      </c>
      <c r="B229" s="28" t="str">
        <f t="shared" si="69"/>
        <v/>
      </c>
      <c r="C229" s="29" t="str">
        <f t="shared" si="77"/>
        <v/>
      </c>
      <c r="D229" s="29" t="str">
        <f t="shared" si="78"/>
        <v/>
      </c>
      <c r="E229" s="29" t="str">
        <f t="shared" si="70"/>
        <v/>
      </c>
      <c r="F229" s="29" t="str">
        <f t="shared" si="60"/>
        <v/>
      </c>
      <c r="G229" s="29" t="str">
        <f>IF(Pay_Num&lt;&gt;"",IF('Program 2'!Pay_Num&lt;=$J$2,0,Total_Pay-Int),"")</f>
        <v/>
      </c>
      <c r="H229" s="29" t="str">
        <f t="shared" si="79"/>
        <v/>
      </c>
      <c r="I229" s="29" t="str">
        <f t="shared" si="61"/>
        <v/>
      </c>
      <c r="J229" s="30" t="e">
        <f>IF('Program 2'!Beg_Bal&gt;0,E229*($G$3/($G$3+$G$5)),0)</f>
        <v>#VALUE!</v>
      </c>
      <c r="K229" s="30" t="e">
        <f>IF('Program 2'!Beg_Bal&gt;0,E229*($G$5/($G$5+$G$3)),0)</f>
        <v>#VALUE!</v>
      </c>
      <c r="L229" s="30" t="e">
        <f>IF(C229&lt;0,C229*0,IF($M$5&lt;1,(($M$5/12)*'Program 2'!C229),$M$5))</f>
        <v>#VALUE!</v>
      </c>
      <c r="M229" s="26"/>
      <c r="N229" s="26"/>
      <c r="O229" s="38">
        <f t="shared" si="71"/>
        <v>0</v>
      </c>
      <c r="P229" s="26" t="e">
        <f t="shared" si="72"/>
        <v>#VALUE!</v>
      </c>
      <c r="Q229" s="26" t="e">
        <f t="shared" si="62"/>
        <v>#VALUE!</v>
      </c>
      <c r="R229" s="31" t="e">
        <f t="shared" si="73"/>
        <v>#VALUE!</v>
      </c>
      <c r="S229" s="31" t="e">
        <f t="shared" si="74"/>
        <v>#VALUE!</v>
      </c>
      <c r="T229" s="31" t="e">
        <f t="shared" si="75"/>
        <v>#VALUE!</v>
      </c>
      <c r="U229" s="31" t="e">
        <f t="shared" si="76"/>
        <v>#VALUE!</v>
      </c>
      <c r="V229" s="26" t="e">
        <f t="shared" si="63"/>
        <v>#VALUE!</v>
      </c>
      <c r="W229" s="26" t="e">
        <f t="shared" si="64"/>
        <v>#VALUE!</v>
      </c>
      <c r="X229" s="26" t="e">
        <f t="shared" si="65"/>
        <v>#VALUE!</v>
      </c>
      <c r="Y229" s="26" t="e">
        <f t="shared" si="66"/>
        <v>#VALUE!</v>
      </c>
      <c r="Z229" s="26" t="e">
        <f t="shared" si="67"/>
        <v>#VALUE!</v>
      </c>
      <c r="AA229" s="26" t="e">
        <f t="shared" si="68"/>
        <v>#VALUE!</v>
      </c>
      <c r="AB229" s="26" t="e">
        <f>IF(P229&gt;0,IF(SUM($N$16:N229)&gt;0,'Program 2'!Loan_Amount-SUM($N$16:N229),'Program 2'!Loan_Amount),0)</f>
        <v>#VALUE!</v>
      </c>
      <c r="AC229" s="37" t="e">
        <f>AB229*('Step 2 Program Parameters'!$C$3/12)</f>
        <v>#VALUE!</v>
      </c>
      <c r="AD229" s="26"/>
    </row>
    <row r="230" spans="1:31" x14ac:dyDescent="0.2">
      <c r="A230" s="27" t="str">
        <f>IF(Values_Entered,A229+1,"")</f>
        <v/>
      </c>
      <c r="B230" s="28" t="str">
        <f t="shared" si="69"/>
        <v/>
      </c>
      <c r="C230" s="29" t="str">
        <f t="shared" si="77"/>
        <v/>
      </c>
      <c r="D230" s="29" t="str">
        <f t="shared" si="78"/>
        <v/>
      </c>
      <c r="E230" s="29" t="str">
        <f t="shared" si="70"/>
        <v/>
      </c>
      <c r="F230" s="29" t="str">
        <f t="shared" si="60"/>
        <v/>
      </c>
      <c r="G230" s="29" t="str">
        <f>IF(Pay_Num&lt;&gt;"",IF('Program 2'!Pay_Num&lt;=$J$2,0,Total_Pay-Int),"")</f>
        <v/>
      </c>
      <c r="H230" s="29" t="str">
        <f t="shared" si="79"/>
        <v/>
      </c>
      <c r="I230" s="29" t="str">
        <f t="shared" si="61"/>
        <v/>
      </c>
      <c r="J230" s="30" t="e">
        <f>IF('Program 2'!Beg_Bal&gt;0,E230*($G$3/($G$3+$G$5)),0)</f>
        <v>#VALUE!</v>
      </c>
      <c r="K230" s="30" t="e">
        <f>IF('Program 2'!Beg_Bal&gt;0,E230*($G$5/($G$5+$G$3)),0)</f>
        <v>#VALUE!</v>
      </c>
      <c r="L230" s="30" t="e">
        <f>IF(C230&lt;0,C230*0,IF($M$5&lt;1,(($M$5/12)*'Program 2'!C230),$M$5))</f>
        <v>#VALUE!</v>
      </c>
      <c r="M230" s="26"/>
      <c r="N230" s="26"/>
      <c r="O230" s="38">
        <f t="shared" si="71"/>
        <v>0</v>
      </c>
      <c r="P230" s="26" t="e">
        <f t="shared" si="72"/>
        <v>#VALUE!</v>
      </c>
      <c r="Q230" s="26" t="e">
        <f t="shared" si="62"/>
        <v>#VALUE!</v>
      </c>
      <c r="R230" s="31" t="e">
        <f t="shared" si="73"/>
        <v>#VALUE!</v>
      </c>
      <c r="S230" s="31" t="e">
        <f t="shared" si="74"/>
        <v>#VALUE!</v>
      </c>
      <c r="T230" s="31" t="e">
        <f t="shared" si="75"/>
        <v>#VALUE!</v>
      </c>
      <c r="U230" s="31" t="e">
        <f t="shared" si="76"/>
        <v>#VALUE!</v>
      </c>
      <c r="V230" s="26" t="e">
        <f t="shared" si="63"/>
        <v>#VALUE!</v>
      </c>
      <c r="W230" s="26" t="e">
        <f t="shared" si="64"/>
        <v>#VALUE!</v>
      </c>
      <c r="X230" s="26" t="e">
        <f t="shared" si="65"/>
        <v>#VALUE!</v>
      </c>
      <c r="Y230" s="26" t="e">
        <f t="shared" si="66"/>
        <v>#VALUE!</v>
      </c>
      <c r="Z230" s="26" t="e">
        <f t="shared" si="67"/>
        <v>#VALUE!</v>
      </c>
      <c r="AA230" s="26" t="e">
        <f t="shared" si="68"/>
        <v>#VALUE!</v>
      </c>
      <c r="AB230" s="26" t="e">
        <f>IF(P230&gt;0,IF(SUM($N$16:N230)&gt;0,'Program 2'!Loan_Amount-SUM($N$16:N230),'Program 2'!Loan_Amount),0)</f>
        <v>#VALUE!</v>
      </c>
      <c r="AC230" s="37" t="e">
        <f>AB230*('Step 2 Program Parameters'!$C$3/12)</f>
        <v>#VALUE!</v>
      </c>
      <c r="AD230" s="26"/>
    </row>
    <row r="231" spans="1:31" x14ac:dyDescent="0.2">
      <c r="A231" s="27" t="str">
        <f>IF(Values_Entered,A230+1,"")</f>
        <v/>
      </c>
      <c r="B231" s="28" t="str">
        <f t="shared" si="69"/>
        <v/>
      </c>
      <c r="C231" s="29" t="str">
        <f t="shared" si="77"/>
        <v/>
      </c>
      <c r="D231" s="29" t="str">
        <f t="shared" si="78"/>
        <v/>
      </c>
      <c r="E231" s="29" t="str">
        <f t="shared" si="70"/>
        <v/>
      </c>
      <c r="F231" s="29" t="str">
        <f t="shared" si="60"/>
        <v/>
      </c>
      <c r="G231" s="29" t="str">
        <f>IF(Pay_Num&lt;&gt;"",IF('Program 2'!Pay_Num&lt;=$J$2,0,Total_Pay-Int),"")</f>
        <v/>
      </c>
      <c r="H231" s="29" t="str">
        <f t="shared" si="79"/>
        <v/>
      </c>
      <c r="I231" s="29" t="str">
        <f t="shared" si="61"/>
        <v/>
      </c>
      <c r="J231" s="30" t="e">
        <f>IF('Program 2'!Beg_Bal&gt;0,E231*($G$3/($G$3+$G$5)),0)</f>
        <v>#VALUE!</v>
      </c>
      <c r="K231" s="30" t="e">
        <f>IF('Program 2'!Beg_Bal&gt;0,E231*($G$5/($G$5+$G$3)),0)</f>
        <v>#VALUE!</v>
      </c>
      <c r="L231" s="30" t="e">
        <f>IF(C231&lt;0,C231*0,IF($M$5&lt;1,(($M$5/12)*'Program 2'!C231),$M$5))</f>
        <v>#VALUE!</v>
      </c>
      <c r="M231" s="26"/>
      <c r="N231" s="26"/>
      <c r="O231" s="38">
        <f t="shared" si="71"/>
        <v>0</v>
      </c>
      <c r="P231" s="26" t="e">
        <f t="shared" si="72"/>
        <v>#VALUE!</v>
      </c>
      <c r="Q231" s="26" t="e">
        <f t="shared" si="62"/>
        <v>#VALUE!</v>
      </c>
      <c r="R231" s="31" t="e">
        <f t="shared" si="73"/>
        <v>#VALUE!</v>
      </c>
      <c r="S231" s="31" t="e">
        <f t="shared" si="74"/>
        <v>#VALUE!</v>
      </c>
      <c r="T231" s="31" t="e">
        <f t="shared" si="75"/>
        <v>#VALUE!</v>
      </c>
      <c r="U231" s="31" t="e">
        <f t="shared" si="76"/>
        <v>#VALUE!</v>
      </c>
      <c r="V231" s="26" t="e">
        <f t="shared" si="63"/>
        <v>#VALUE!</v>
      </c>
      <c r="W231" s="26" t="e">
        <f t="shared" si="64"/>
        <v>#VALUE!</v>
      </c>
      <c r="X231" s="26" t="e">
        <f t="shared" si="65"/>
        <v>#VALUE!</v>
      </c>
      <c r="Y231" s="26" t="e">
        <f t="shared" si="66"/>
        <v>#VALUE!</v>
      </c>
      <c r="Z231" s="26" t="e">
        <f t="shared" si="67"/>
        <v>#VALUE!</v>
      </c>
      <c r="AA231" s="26" t="e">
        <f t="shared" si="68"/>
        <v>#VALUE!</v>
      </c>
      <c r="AB231" s="26" t="e">
        <f>IF(P231&gt;0,IF(SUM($N$16:N231)&gt;0,'Program 2'!Loan_Amount-SUM($N$16:N231),'Program 2'!Loan_Amount),0)</f>
        <v>#VALUE!</v>
      </c>
      <c r="AC231" s="37" t="e">
        <f>AB231*('Step 2 Program Parameters'!$C$3/12)</f>
        <v>#VALUE!</v>
      </c>
      <c r="AD231" s="26"/>
      <c r="AE231" s="1" t="e">
        <f>'Step 2 Program Parameters'!$C$35*'Program 2'!Z231</f>
        <v>#VALUE!</v>
      </c>
    </row>
    <row r="232" spans="1:31" x14ac:dyDescent="0.2">
      <c r="A232" s="27" t="str">
        <f>IF(Values_Entered,A231+1,"")</f>
        <v/>
      </c>
      <c r="B232" s="28" t="str">
        <f t="shared" si="69"/>
        <v/>
      </c>
      <c r="C232" s="29" t="str">
        <f t="shared" si="77"/>
        <v/>
      </c>
      <c r="D232" s="29" t="str">
        <f t="shared" si="78"/>
        <v/>
      </c>
      <c r="E232" s="29" t="str">
        <f t="shared" si="70"/>
        <v/>
      </c>
      <c r="F232" s="29" t="str">
        <f t="shared" si="60"/>
        <v/>
      </c>
      <c r="G232" s="29" t="str">
        <f>IF(Pay_Num&lt;&gt;"",IF('Program 2'!Pay_Num&lt;=$J$2,0,Total_Pay-Int),"")</f>
        <v/>
      </c>
      <c r="H232" s="29" t="str">
        <f t="shared" si="79"/>
        <v/>
      </c>
      <c r="I232" s="29" t="str">
        <f t="shared" si="61"/>
        <v/>
      </c>
      <c r="J232" s="30" t="e">
        <f>IF('Program 2'!Beg_Bal&gt;0,E232*($G$3/($G$3+$G$5)),0)</f>
        <v>#VALUE!</v>
      </c>
      <c r="K232" s="30" t="e">
        <f>IF('Program 2'!Beg_Bal&gt;0,E232*($G$5/($G$5+$G$3)),0)</f>
        <v>#VALUE!</v>
      </c>
      <c r="L232" s="30" t="e">
        <f>IF(C232&lt;0,C232*0,IF($M$5&lt;1,(($M$5/12)*'Program 2'!C232),$M$5))</f>
        <v>#VALUE!</v>
      </c>
      <c r="M232" s="26"/>
      <c r="N232" s="26"/>
      <c r="O232" s="38">
        <f t="shared" si="71"/>
        <v>0</v>
      </c>
      <c r="P232" s="26" t="e">
        <f t="shared" si="72"/>
        <v>#VALUE!</v>
      </c>
      <c r="Q232" s="26" t="e">
        <f t="shared" si="62"/>
        <v>#VALUE!</v>
      </c>
      <c r="R232" s="31" t="e">
        <f t="shared" si="73"/>
        <v>#VALUE!</v>
      </c>
      <c r="S232" s="31" t="e">
        <f t="shared" si="74"/>
        <v>#VALUE!</v>
      </c>
      <c r="T232" s="31" t="e">
        <f t="shared" si="75"/>
        <v>#VALUE!</v>
      </c>
      <c r="U232" s="31" t="e">
        <f t="shared" si="76"/>
        <v>#VALUE!</v>
      </c>
      <c r="V232" s="26" t="e">
        <f t="shared" si="63"/>
        <v>#VALUE!</v>
      </c>
      <c r="W232" s="26" t="e">
        <f t="shared" si="64"/>
        <v>#VALUE!</v>
      </c>
      <c r="X232" s="26" t="e">
        <f t="shared" si="65"/>
        <v>#VALUE!</v>
      </c>
      <c r="Y232" s="26" t="e">
        <f t="shared" si="66"/>
        <v>#VALUE!</v>
      </c>
      <c r="Z232" s="26" t="e">
        <f t="shared" si="67"/>
        <v>#VALUE!</v>
      </c>
      <c r="AA232" s="26" t="e">
        <f t="shared" si="68"/>
        <v>#VALUE!</v>
      </c>
      <c r="AB232" s="26" t="e">
        <f>IF(P232&gt;0,IF(SUM($N$16:N232)&gt;0,'Program 2'!Loan_Amount-SUM($N$16:N232),'Program 2'!Loan_Amount),0)</f>
        <v>#VALUE!</v>
      </c>
      <c r="AC232" s="37" t="e">
        <f>AB232*('Step 2 Program Parameters'!$C$3/12)</f>
        <v>#VALUE!</v>
      </c>
      <c r="AD232" s="26"/>
      <c r="AE232" s="26"/>
    </row>
    <row r="233" spans="1:31" x14ac:dyDescent="0.2">
      <c r="A233" s="27" t="str">
        <f>IF(Values_Entered,A232+1,"")</f>
        <v/>
      </c>
      <c r="B233" s="28" t="str">
        <f t="shared" si="69"/>
        <v/>
      </c>
      <c r="C233" s="29" t="str">
        <f t="shared" si="77"/>
        <v/>
      </c>
      <c r="D233" s="29" t="str">
        <f t="shared" si="78"/>
        <v/>
      </c>
      <c r="E233" s="29" t="str">
        <f t="shared" si="70"/>
        <v/>
      </c>
      <c r="F233" s="29" t="str">
        <f t="shared" si="60"/>
        <v/>
      </c>
      <c r="G233" s="29" t="str">
        <f>IF(Pay_Num&lt;&gt;"",IF('Program 2'!Pay_Num&lt;=$J$2,0,Total_Pay-Int),"")</f>
        <v/>
      </c>
      <c r="H233" s="29" t="str">
        <f t="shared" si="79"/>
        <v/>
      </c>
      <c r="I233" s="29" t="str">
        <f t="shared" si="61"/>
        <v/>
      </c>
      <c r="J233" s="30" t="e">
        <f>IF('Program 2'!Beg_Bal&gt;0,E233*($G$3/($G$3+$G$5)),0)</f>
        <v>#VALUE!</v>
      </c>
      <c r="K233" s="30" t="e">
        <f>IF('Program 2'!Beg_Bal&gt;0,E233*($G$5/($G$5+$G$3)),0)</f>
        <v>#VALUE!</v>
      </c>
      <c r="L233" s="30" t="e">
        <f>IF(C233&lt;0,C233*0,IF($M$5&lt;1,(($M$5/12)*'Program 2'!C233),$M$5))</f>
        <v>#VALUE!</v>
      </c>
      <c r="M233" s="26"/>
      <c r="N233" s="26"/>
      <c r="O233" s="38">
        <f t="shared" si="71"/>
        <v>0</v>
      </c>
      <c r="P233" s="26" t="e">
        <f t="shared" si="72"/>
        <v>#VALUE!</v>
      </c>
      <c r="Q233" s="26" t="e">
        <f t="shared" si="62"/>
        <v>#VALUE!</v>
      </c>
      <c r="R233" s="31" t="e">
        <f t="shared" si="73"/>
        <v>#VALUE!</v>
      </c>
      <c r="S233" s="31" t="e">
        <f t="shared" si="74"/>
        <v>#VALUE!</v>
      </c>
      <c r="T233" s="31" t="e">
        <f t="shared" si="75"/>
        <v>#VALUE!</v>
      </c>
      <c r="U233" s="31" t="e">
        <f t="shared" si="76"/>
        <v>#VALUE!</v>
      </c>
      <c r="V233" s="26" t="e">
        <f t="shared" si="63"/>
        <v>#VALUE!</v>
      </c>
      <c r="W233" s="26" t="e">
        <f t="shared" si="64"/>
        <v>#VALUE!</v>
      </c>
      <c r="X233" s="26" t="e">
        <f t="shared" si="65"/>
        <v>#VALUE!</v>
      </c>
      <c r="Y233" s="26" t="e">
        <f t="shared" si="66"/>
        <v>#VALUE!</v>
      </c>
      <c r="Z233" s="26" t="e">
        <f t="shared" si="67"/>
        <v>#VALUE!</v>
      </c>
      <c r="AA233" s="26" t="e">
        <f t="shared" si="68"/>
        <v>#VALUE!</v>
      </c>
      <c r="AB233" s="26" t="e">
        <f>IF(P233&gt;0,IF(SUM($N$16:N233)&gt;0,'Program 2'!Loan_Amount-SUM($N$16:N233),'Program 2'!Loan_Amount),0)</f>
        <v>#VALUE!</v>
      </c>
      <c r="AC233" s="37" t="e">
        <f>AB233*('Step 2 Program Parameters'!$C$3/12)</f>
        <v>#VALUE!</v>
      </c>
      <c r="AD233" s="26"/>
      <c r="AE233" s="26"/>
    </row>
    <row r="234" spans="1:31" x14ac:dyDescent="0.2">
      <c r="A234" s="27" t="str">
        <f>IF(Values_Entered,A233+1,"")</f>
        <v/>
      </c>
      <c r="B234" s="28" t="str">
        <f t="shared" si="69"/>
        <v/>
      </c>
      <c r="C234" s="29" t="str">
        <f t="shared" si="77"/>
        <v/>
      </c>
      <c r="D234" s="29" t="str">
        <f t="shared" si="78"/>
        <v/>
      </c>
      <c r="E234" s="29" t="str">
        <f t="shared" si="70"/>
        <v/>
      </c>
      <c r="F234" s="29" t="str">
        <f t="shared" si="60"/>
        <v/>
      </c>
      <c r="G234" s="29" t="str">
        <f>IF(Pay_Num&lt;&gt;"",IF('Program 2'!Pay_Num&lt;=$J$2,0,Total_Pay-Int),"")</f>
        <v/>
      </c>
      <c r="H234" s="29" t="str">
        <f t="shared" si="79"/>
        <v/>
      </c>
      <c r="I234" s="29" t="str">
        <f t="shared" si="61"/>
        <v/>
      </c>
      <c r="J234" s="30" t="e">
        <f>IF('Program 2'!Beg_Bal&gt;0,E234*($G$3/($G$3+$G$5)),0)</f>
        <v>#VALUE!</v>
      </c>
      <c r="K234" s="30" t="e">
        <f>IF('Program 2'!Beg_Bal&gt;0,E234*($G$5/($G$5+$G$3)),0)</f>
        <v>#VALUE!</v>
      </c>
      <c r="L234" s="30" t="e">
        <f>IF(C234&lt;0,C234*0,IF($M$5&lt;1,(($M$5/12)*'Program 2'!C234),$M$5))</f>
        <v>#VALUE!</v>
      </c>
      <c r="M234" s="26"/>
      <c r="N234" s="26"/>
      <c r="O234" s="38">
        <f t="shared" si="71"/>
        <v>0</v>
      </c>
      <c r="P234" s="26" t="e">
        <f t="shared" si="72"/>
        <v>#VALUE!</v>
      </c>
      <c r="Q234" s="26" t="e">
        <f t="shared" si="62"/>
        <v>#VALUE!</v>
      </c>
      <c r="R234" s="31" t="e">
        <f t="shared" si="73"/>
        <v>#VALUE!</v>
      </c>
      <c r="S234" s="31" t="e">
        <f t="shared" si="74"/>
        <v>#VALUE!</v>
      </c>
      <c r="T234" s="31" t="e">
        <f t="shared" si="75"/>
        <v>#VALUE!</v>
      </c>
      <c r="U234" s="31" t="e">
        <f t="shared" si="76"/>
        <v>#VALUE!</v>
      </c>
      <c r="V234" s="26" t="e">
        <f t="shared" si="63"/>
        <v>#VALUE!</v>
      </c>
      <c r="W234" s="26" t="e">
        <f t="shared" si="64"/>
        <v>#VALUE!</v>
      </c>
      <c r="X234" s="26" t="e">
        <f t="shared" si="65"/>
        <v>#VALUE!</v>
      </c>
      <c r="Y234" s="26" t="e">
        <f t="shared" si="66"/>
        <v>#VALUE!</v>
      </c>
      <c r="Z234" s="26" t="e">
        <f t="shared" si="67"/>
        <v>#VALUE!</v>
      </c>
      <c r="AA234" s="26" t="e">
        <f t="shared" si="68"/>
        <v>#VALUE!</v>
      </c>
      <c r="AB234" s="26" t="e">
        <f>IF(P234&gt;0,IF(SUM($N$16:N234)&gt;0,'Program 2'!Loan_Amount-SUM($N$16:N234),'Program 2'!Loan_Amount),0)</f>
        <v>#VALUE!</v>
      </c>
      <c r="AC234" s="37" t="e">
        <f>AB234*('Step 2 Program Parameters'!$C$3/12)</f>
        <v>#VALUE!</v>
      </c>
      <c r="AD234" s="26"/>
      <c r="AE234" s="26"/>
    </row>
    <row r="235" spans="1:31" x14ac:dyDescent="0.2">
      <c r="A235" s="27" t="str">
        <f>IF(Values_Entered,A234+1,"")</f>
        <v/>
      </c>
      <c r="B235" s="28" t="str">
        <f t="shared" si="69"/>
        <v/>
      </c>
      <c r="C235" s="29" t="str">
        <f t="shared" si="77"/>
        <v/>
      </c>
      <c r="D235" s="29" t="str">
        <f t="shared" si="78"/>
        <v/>
      </c>
      <c r="E235" s="29" t="str">
        <f t="shared" si="70"/>
        <v/>
      </c>
      <c r="F235" s="29" t="str">
        <f t="shared" si="60"/>
        <v/>
      </c>
      <c r="G235" s="29" t="str">
        <f>IF(Pay_Num&lt;&gt;"",IF('Program 2'!Pay_Num&lt;=$J$2,0,Total_Pay-Int),"")</f>
        <v/>
      </c>
      <c r="H235" s="29" t="str">
        <f t="shared" si="79"/>
        <v/>
      </c>
      <c r="I235" s="29" t="str">
        <f t="shared" si="61"/>
        <v/>
      </c>
      <c r="J235" s="30" t="e">
        <f>IF('Program 2'!Beg_Bal&gt;0,E235*($G$3/($G$3+$G$5)),0)</f>
        <v>#VALUE!</v>
      </c>
      <c r="K235" s="30" t="e">
        <f>IF('Program 2'!Beg_Bal&gt;0,E235*($G$5/($G$5+$G$3)),0)</f>
        <v>#VALUE!</v>
      </c>
      <c r="L235" s="30" t="e">
        <f>IF(C235&lt;0,C235*0,IF($M$5&lt;1,(($M$5/12)*'Program 2'!C235),$M$5))</f>
        <v>#VALUE!</v>
      </c>
      <c r="M235" s="26"/>
      <c r="N235" s="26"/>
      <c r="O235" s="38">
        <f t="shared" si="71"/>
        <v>0</v>
      </c>
      <c r="P235" s="26" t="e">
        <f t="shared" si="72"/>
        <v>#VALUE!</v>
      </c>
      <c r="Q235" s="26" t="e">
        <f t="shared" si="62"/>
        <v>#VALUE!</v>
      </c>
      <c r="R235" s="31" t="e">
        <f t="shared" si="73"/>
        <v>#VALUE!</v>
      </c>
      <c r="S235" s="31" t="e">
        <f t="shared" si="74"/>
        <v>#VALUE!</v>
      </c>
      <c r="T235" s="31" t="e">
        <f t="shared" si="75"/>
        <v>#VALUE!</v>
      </c>
      <c r="U235" s="31" t="e">
        <f t="shared" si="76"/>
        <v>#VALUE!</v>
      </c>
      <c r="V235" s="26" t="e">
        <f t="shared" si="63"/>
        <v>#VALUE!</v>
      </c>
      <c r="W235" s="26" t="e">
        <f t="shared" si="64"/>
        <v>#VALUE!</v>
      </c>
      <c r="X235" s="26" t="e">
        <f t="shared" si="65"/>
        <v>#VALUE!</v>
      </c>
      <c r="Y235" s="26" t="e">
        <f t="shared" si="66"/>
        <v>#VALUE!</v>
      </c>
      <c r="Z235" s="26" t="e">
        <f t="shared" si="67"/>
        <v>#VALUE!</v>
      </c>
      <c r="AA235" s="26" t="e">
        <f t="shared" si="68"/>
        <v>#VALUE!</v>
      </c>
      <c r="AB235" s="26" t="e">
        <f>IF(P235&gt;0,IF(SUM($N$16:N235)&gt;0,'Program 2'!Loan_Amount-SUM($N$16:N235),'Program 2'!Loan_Amount),0)</f>
        <v>#VALUE!</v>
      </c>
      <c r="AC235" s="37" t="e">
        <f>AB235*('Step 2 Program Parameters'!$C$3/12)</f>
        <v>#VALUE!</v>
      </c>
      <c r="AD235" s="26"/>
      <c r="AE235" s="26"/>
    </row>
    <row r="236" spans="1:31" x14ac:dyDescent="0.2">
      <c r="A236" s="27" t="str">
        <f>IF(Values_Entered,A235+1,"")</f>
        <v/>
      </c>
      <c r="B236" s="28" t="str">
        <f t="shared" si="69"/>
        <v/>
      </c>
      <c r="C236" s="29" t="str">
        <f t="shared" si="77"/>
        <v/>
      </c>
      <c r="D236" s="29" t="str">
        <f t="shared" si="78"/>
        <v/>
      </c>
      <c r="E236" s="29" t="str">
        <f t="shared" si="70"/>
        <v/>
      </c>
      <c r="F236" s="29" t="str">
        <f t="shared" si="60"/>
        <v/>
      </c>
      <c r="G236" s="29" t="str">
        <f>IF(Pay_Num&lt;&gt;"",IF('Program 2'!Pay_Num&lt;=$J$2,0,Total_Pay-Int),"")</f>
        <v/>
      </c>
      <c r="H236" s="29" t="str">
        <f t="shared" si="79"/>
        <v/>
      </c>
      <c r="I236" s="29" t="str">
        <f t="shared" si="61"/>
        <v/>
      </c>
      <c r="J236" s="30" t="e">
        <f>IF('Program 2'!Beg_Bal&gt;0,E236*($G$3/($G$3+$G$5)),0)</f>
        <v>#VALUE!</v>
      </c>
      <c r="K236" s="30" t="e">
        <f>IF('Program 2'!Beg_Bal&gt;0,E236*($G$5/($G$5+$G$3)),0)</f>
        <v>#VALUE!</v>
      </c>
      <c r="L236" s="30" t="e">
        <f>IF(C236&lt;0,C236*0,IF($M$5&lt;1,(($M$5/12)*'Program 2'!C236),$M$5))</f>
        <v>#VALUE!</v>
      </c>
      <c r="M236" s="26"/>
      <c r="N236" s="26"/>
      <c r="O236" s="38">
        <f t="shared" si="71"/>
        <v>0</v>
      </c>
      <c r="P236" s="26" t="e">
        <f t="shared" si="72"/>
        <v>#VALUE!</v>
      </c>
      <c r="Q236" s="26" t="e">
        <f t="shared" si="62"/>
        <v>#VALUE!</v>
      </c>
      <c r="R236" s="31" t="e">
        <f t="shared" si="73"/>
        <v>#VALUE!</v>
      </c>
      <c r="S236" s="31" t="e">
        <f t="shared" si="74"/>
        <v>#VALUE!</v>
      </c>
      <c r="T236" s="31" t="e">
        <f t="shared" si="75"/>
        <v>#VALUE!</v>
      </c>
      <c r="U236" s="31" t="e">
        <f t="shared" si="76"/>
        <v>#VALUE!</v>
      </c>
      <c r="V236" s="26" t="e">
        <f t="shared" si="63"/>
        <v>#VALUE!</v>
      </c>
      <c r="W236" s="26" t="e">
        <f t="shared" si="64"/>
        <v>#VALUE!</v>
      </c>
      <c r="X236" s="26" t="e">
        <f t="shared" si="65"/>
        <v>#VALUE!</v>
      </c>
      <c r="Y236" s="26" t="e">
        <f t="shared" si="66"/>
        <v>#VALUE!</v>
      </c>
      <c r="Z236" s="26" t="e">
        <f t="shared" si="67"/>
        <v>#VALUE!</v>
      </c>
      <c r="AA236" s="26" t="e">
        <f t="shared" si="68"/>
        <v>#VALUE!</v>
      </c>
      <c r="AB236" s="26" t="e">
        <f>IF(P236&gt;0,IF(SUM($N$16:N236)&gt;0,'Program 2'!Loan_Amount-SUM($N$16:N236),'Program 2'!Loan_Amount),0)</f>
        <v>#VALUE!</v>
      </c>
      <c r="AC236" s="37" t="e">
        <f>AB236*('Step 2 Program Parameters'!$C$3/12)</f>
        <v>#VALUE!</v>
      </c>
      <c r="AD236" s="26"/>
      <c r="AE236" s="26"/>
    </row>
    <row r="237" spans="1:31" x14ac:dyDescent="0.2">
      <c r="A237" s="27" t="str">
        <f>IF(Values_Entered,A236+1,"")</f>
        <v/>
      </c>
      <c r="B237" s="28" t="str">
        <f t="shared" si="69"/>
        <v/>
      </c>
      <c r="C237" s="29" t="str">
        <f t="shared" si="77"/>
        <v/>
      </c>
      <c r="D237" s="29" t="str">
        <f t="shared" si="78"/>
        <v/>
      </c>
      <c r="E237" s="29" t="str">
        <f t="shared" si="70"/>
        <v/>
      </c>
      <c r="F237" s="29" t="str">
        <f t="shared" si="60"/>
        <v/>
      </c>
      <c r="G237" s="29" t="str">
        <f>IF(Pay_Num&lt;&gt;"",IF('Program 2'!Pay_Num&lt;=$J$2,0,Total_Pay-Int),"")</f>
        <v/>
      </c>
      <c r="H237" s="29" t="str">
        <f t="shared" si="79"/>
        <v/>
      </c>
      <c r="I237" s="29" t="str">
        <f t="shared" si="61"/>
        <v/>
      </c>
      <c r="J237" s="30" t="e">
        <f>IF('Program 2'!Beg_Bal&gt;0,E237*($G$3/($G$3+$G$5)),0)</f>
        <v>#VALUE!</v>
      </c>
      <c r="K237" s="30" t="e">
        <f>IF('Program 2'!Beg_Bal&gt;0,E237*($G$5/($G$5+$G$3)),0)</f>
        <v>#VALUE!</v>
      </c>
      <c r="L237" s="30" t="e">
        <f>IF(C237&lt;0,C237*0,IF($M$5&lt;1,(($M$5/12)*'Program 2'!C237),$M$5))</f>
        <v>#VALUE!</v>
      </c>
      <c r="M237" s="26"/>
      <c r="N237" s="26"/>
      <c r="O237" s="38">
        <f t="shared" si="71"/>
        <v>0</v>
      </c>
      <c r="P237" s="26" t="e">
        <f t="shared" si="72"/>
        <v>#VALUE!</v>
      </c>
      <c r="Q237" s="26" t="e">
        <f t="shared" si="62"/>
        <v>#VALUE!</v>
      </c>
      <c r="R237" s="31" t="e">
        <f t="shared" si="73"/>
        <v>#VALUE!</v>
      </c>
      <c r="S237" s="31" t="e">
        <f t="shared" si="74"/>
        <v>#VALUE!</v>
      </c>
      <c r="T237" s="31" t="e">
        <f t="shared" si="75"/>
        <v>#VALUE!</v>
      </c>
      <c r="U237" s="31" t="e">
        <f t="shared" si="76"/>
        <v>#VALUE!</v>
      </c>
      <c r="V237" s="26" t="e">
        <f t="shared" si="63"/>
        <v>#VALUE!</v>
      </c>
      <c r="W237" s="26" t="e">
        <f t="shared" si="64"/>
        <v>#VALUE!</v>
      </c>
      <c r="X237" s="26" t="e">
        <f t="shared" si="65"/>
        <v>#VALUE!</v>
      </c>
      <c r="Y237" s="26" t="e">
        <f t="shared" si="66"/>
        <v>#VALUE!</v>
      </c>
      <c r="Z237" s="26" t="e">
        <f t="shared" si="67"/>
        <v>#VALUE!</v>
      </c>
      <c r="AA237" s="26" t="e">
        <f t="shared" si="68"/>
        <v>#VALUE!</v>
      </c>
      <c r="AB237" s="26" t="e">
        <f>IF(P237&gt;0,IF(SUM($N$16:N237)&gt;0,'Program 2'!Loan_Amount-SUM($N$16:N237),'Program 2'!Loan_Amount),0)</f>
        <v>#VALUE!</v>
      </c>
      <c r="AC237" s="37" t="e">
        <f>AB237*('Step 2 Program Parameters'!$C$3/12)</f>
        <v>#VALUE!</v>
      </c>
      <c r="AD237" s="26"/>
    </row>
    <row r="238" spans="1:31" x14ac:dyDescent="0.2">
      <c r="A238" s="27" t="str">
        <f>IF(Values_Entered,A237+1,"")</f>
        <v/>
      </c>
      <c r="B238" s="28" t="str">
        <f t="shared" si="69"/>
        <v/>
      </c>
      <c r="C238" s="29" t="str">
        <f t="shared" si="77"/>
        <v/>
      </c>
      <c r="D238" s="29" t="str">
        <f t="shared" si="78"/>
        <v/>
      </c>
      <c r="E238" s="29" t="str">
        <f t="shared" si="70"/>
        <v/>
      </c>
      <c r="F238" s="29" t="str">
        <f t="shared" si="60"/>
        <v/>
      </c>
      <c r="G238" s="29" t="str">
        <f>IF(Pay_Num&lt;&gt;"",IF('Program 2'!Pay_Num&lt;=$J$2,0,Total_Pay-Int),"")</f>
        <v/>
      </c>
      <c r="H238" s="29" t="str">
        <f t="shared" si="79"/>
        <v/>
      </c>
      <c r="I238" s="29" t="str">
        <f t="shared" si="61"/>
        <v/>
      </c>
      <c r="J238" s="30" t="e">
        <f>IF('Program 2'!Beg_Bal&gt;0,E238*($G$3/($G$3+$G$5)),0)</f>
        <v>#VALUE!</v>
      </c>
      <c r="K238" s="30" t="e">
        <f>IF('Program 2'!Beg_Bal&gt;0,E238*($G$5/($G$5+$G$3)),0)</f>
        <v>#VALUE!</v>
      </c>
      <c r="L238" s="30" t="e">
        <f>IF(C238&lt;0,C238*0,IF($M$5&lt;1,(($M$5/12)*'Program 2'!C238),$M$5))</f>
        <v>#VALUE!</v>
      </c>
      <c r="M238" s="26"/>
      <c r="N238" s="26"/>
      <c r="O238" s="38">
        <f t="shared" si="71"/>
        <v>0</v>
      </c>
      <c r="P238" s="26" t="e">
        <f t="shared" si="72"/>
        <v>#VALUE!</v>
      </c>
      <c r="Q238" s="26" t="e">
        <f t="shared" si="62"/>
        <v>#VALUE!</v>
      </c>
      <c r="R238" s="31" t="e">
        <f t="shared" si="73"/>
        <v>#VALUE!</v>
      </c>
      <c r="S238" s="31" t="e">
        <f t="shared" si="74"/>
        <v>#VALUE!</v>
      </c>
      <c r="T238" s="31" t="e">
        <f t="shared" si="75"/>
        <v>#VALUE!</v>
      </c>
      <c r="U238" s="31" t="e">
        <f t="shared" si="76"/>
        <v>#VALUE!</v>
      </c>
      <c r="V238" s="26" t="e">
        <f t="shared" si="63"/>
        <v>#VALUE!</v>
      </c>
      <c r="W238" s="26" t="e">
        <f t="shared" si="64"/>
        <v>#VALUE!</v>
      </c>
      <c r="X238" s="26" t="e">
        <f t="shared" si="65"/>
        <v>#VALUE!</v>
      </c>
      <c r="Y238" s="26" t="e">
        <f t="shared" si="66"/>
        <v>#VALUE!</v>
      </c>
      <c r="Z238" s="26" t="e">
        <f t="shared" si="67"/>
        <v>#VALUE!</v>
      </c>
      <c r="AA238" s="26" t="e">
        <f t="shared" si="68"/>
        <v>#VALUE!</v>
      </c>
      <c r="AB238" s="26" t="e">
        <f>IF(P238&gt;0,IF(SUM($N$16:N238)&gt;0,'Program 2'!Loan_Amount-SUM($N$16:N238),'Program 2'!Loan_Amount),0)</f>
        <v>#VALUE!</v>
      </c>
      <c r="AC238" s="37" t="e">
        <f>AB238*('Step 2 Program Parameters'!$C$3/12)</f>
        <v>#VALUE!</v>
      </c>
      <c r="AD238" s="26"/>
    </row>
    <row r="239" spans="1:31" x14ac:dyDescent="0.2">
      <c r="A239" s="27" t="str">
        <f>IF(Values_Entered,A238+1,"")</f>
        <v/>
      </c>
      <c r="B239" s="28" t="str">
        <f t="shared" si="69"/>
        <v/>
      </c>
      <c r="C239" s="29" t="str">
        <f t="shared" si="77"/>
        <v/>
      </c>
      <c r="D239" s="29" t="str">
        <f t="shared" si="78"/>
        <v/>
      </c>
      <c r="E239" s="29" t="str">
        <f t="shared" si="70"/>
        <v/>
      </c>
      <c r="F239" s="29" t="str">
        <f t="shared" si="60"/>
        <v/>
      </c>
      <c r="G239" s="29" t="str">
        <f>IF(Pay_Num&lt;&gt;"",IF('Program 2'!Pay_Num&lt;=$J$2,0,Total_Pay-Int),"")</f>
        <v/>
      </c>
      <c r="H239" s="29" t="str">
        <f t="shared" si="79"/>
        <v/>
      </c>
      <c r="I239" s="29" t="str">
        <f t="shared" si="61"/>
        <v/>
      </c>
      <c r="J239" s="30" t="e">
        <f>IF('Program 2'!Beg_Bal&gt;0,E239*($G$3/($G$3+$G$5)),0)</f>
        <v>#VALUE!</v>
      </c>
      <c r="K239" s="30" t="e">
        <f>IF('Program 2'!Beg_Bal&gt;0,E239*($G$5/($G$5+$G$3)),0)</f>
        <v>#VALUE!</v>
      </c>
      <c r="L239" s="30" t="e">
        <f>IF(C239&lt;0,C239*0,IF($M$5&lt;1,(($M$5/12)*'Program 2'!C239),$M$5))</f>
        <v>#VALUE!</v>
      </c>
      <c r="M239" s="26"/>
      <c r="N239" s="26"/>
      <c r="O239" s="38">
        <f t="shared" si="71"/>
        <v>0</v>
      </c>
      <c r="P239" s="26" t="e">
        <f t="shared" si="72"/>
        <v>#VALUE!</v>
      </c>
      <c r="Q239" s="26" t="e">
        <f t="shared" si="62"/>
        <v>#VALUE!</v>
      </c>
      <c r="R239" s="31" t="e">
        <f t="shared" si="73"/>
        <v>#VALUE!</v>
      </c>
      <c r="S239" s="31" t="e">
        <f t="shared" si="74"/>
        <v>#VALUE!</v>
      </c>
      <c r="T239" s="31" t="e">
        <f t="shared" si="75"/>
        <v>#VALUE!</v>
      </c>
      <c r="U239" s="31" t="e">
        <f t="shared" si="76"/>
        <v>#VALUE!</v>
      </c>
      <c r="V239" s="26" t="e">
        <f t="shared" si="63"/>
        <v>#VALUE!</v>
      </c>
      <c r="W239" s="26" t="e">
        <f t="shared" si="64"/>
        <v>#VALUE!</v>
      </c>
      <c r="X239" s="26" t="e">
        <f t="shared" si="65"/>
        <v>#VALUE!</v>
      </c>
      <c r="Y239" s="26" t="e">
        <f t="shared" si="66"/>
        <v>#VALUE!</v>
      </c>
      <c r="Z239" s="26" t="e">
        <f t="shared" si="67"/>
        <v>#VALUE!</v>
      </c>
      <c r="AA239" s="26" t="e">
        <f t="shared" si="68"/>
        <v>#VALUE!</v>
      </c>
      <c r="AB239" s="26" t="e">
        <f>IF(P239&gt;0,IF(SUM($N$16:N239)&gt;0,'Program 2'!Loan_Amount-SUM($N$16:N239),'Program 2'!Loan_Amount),0)</f>
        <v>#VALUE!</v>
      </c>
      <c r="AC239" s="37" t="e">
        <f>AB239*('Step 2 Program Parameters'!$C$3/12)</f>
        <v>#VALUE!</v>
      </c>
      <c r="AD239" s="26"/>
    </row>
    <row r="240" spans="1:31" x14ac:dyDescent="0.2">
      <c r="A240" s="27" t="str">
        <f>IF(Values_Entered,A239+1,"")</f>
        <v/>
      </c>
      <c r="B240" s="28" t="str">
        <f t="shared" si="69"/>
        <v/>
      </c>
      <c r="C240" s="29" t="str">
        <f t="shared" si="77"/>
        <v/>
      </c>
      <c r="D240" s="29" t="str">
        <f t="shared" si="78"/>
        <v/>
      </c>
      <c r="E240" s="29" t="str">
        <f t="shared" si="70"/>
        <v/>
      </c>
      <c r="F240" s="29" t="str">
        <f t="shared" si="60"/>
        <v/>
      </c>
      <c r="G240" s="29" t="str">
        <f>IF(Pay_Num&lt;&gt;"",IF('Program 2'!Pay_Num&lt;=$J$2,0,Total_Pay-Int),"")</f>
        <v/>
      </c>
      <c r="H240" s="29" t="str">
        <f t="shared" si="79"/>
        <v/>
      </c>
      <c r="I240" s="29" t="str">
        <f t="shared" si="61"/>
        <v/>
      </c>
      <c r="J240" s="30" t="e">
        <f>IF('Program 2'!Beg_Bal&gt;0,E240*($G$3/($G$3+$G$5)),0)</f>
        <v>#VALUE!</v>
      </c>
      <c r="K240" s="30" t="e">
        <f>IF('Program 2'!Beg_Bal&gt;0,E240*($G$5/($G$5+$G$3)),0)</f>
        <v>#VALUE!</v>
      </c>
      <c r="L240" s="30" t="e">
        <f>IF(C240&lt;0,C240*0,IF($M$5&lt;1,(($M$5/12)*'Program 2'!C240),$M$5))</f>
        <v>#VALUE!</v>
      </c>
      <c r="M240" s="26"/>
      <c r="N240" s="26"/>
      <c r="O240" s="38">
        <f t="shared" si="71"/>
        <v>0</v>
      </c>
      <c r="P240" s="26" t="e">
        <f t="shared" si="72"/>
        <v>#VALUE!</v>
      </c>
      <c r="Q240" s="26" t="e">
        <f t="shared" si="62"/>
        <v>#VALUE!</v>
      </c>
      <c r="R240" s="31" t="e">
        <f t="shared" si="73"/>
        <v>#VALUE!</v>
      </c>
      <c r="S240" s="31" t="e">
        <f t="shared" si="74"/>
        <v>#VALUE!</v>
      </c>
      <c r="T240" s="31" t="e">
        <f t="shared" si="75"/>
        <v>#VALUE!</v>
      </c>
      <c r="U240" s="31" t="e">
        <f t="shared" si="76"/>
        <v>#VALUE!</v>
      </c>
      <c r="V240" s="26" t="e">
        <f t="shared" si="63"/>
        <v>#VALUE!</v>
      </c>
      <c r="W240" s="26" t="e">
        <f t="shared" si="64"/>
        <v>#VALUE!</v>
      </c>
      <c r="X240" s="26" t="e">
        <f t="shared" si="65"/>
        <v>#VALUE!</v>
      </c>
      <c r="Y240" s="26" t="e">
        <f t="shared" si="66"/>
        <v>#VALUE!</v>
      </c>
      <c r="Z240" s="26" t="e">
        <f t="shared" si="67"/>
        <v>#VALUE!</v>
      </c>
      <c r="AA240" s="26" t="e">
        <f t="shared" si="68"/>
        <v>#VALUE!</v>
      </c>
      <c r="AB240" s="26" t="e">
        <f>IF(P240&gt;0,IF(SUM($N$16:N240)&gt;0,'Program 2'!Loan_Amount-SUM($N$16:N240),'Program 2'!Loan_Amount),0)</f>
        <v>#VALUE!</v>
      </c>
      <c r="AC240" s="37" t="e">
        <f>AB240*('Step 2 Program Parameters'!$C$3/12)</f>
        <v>#VALUE!</v>
      </c>
      <c r="AD240" s="26"/>
    </row>
    <row r="241" spans="1:31" x14ac:dyDescent="0.2">
      <c r="A241" s="27" t="str">
        <f>IF(Values_Entered,A240+1,"")</f>
        <v/>
      </c>
      <c r="B241" s="28" t="str">
        <f t="shared" si="69"/>
        <v/>
      </c>
      <c r="C241" s="29" t="str">
        <f t="shared" si="77"/>
        <v/>
      </c>
      <c r="D241" s="29" t="str">
        <f t="shared" si="78"/>
        <v/>
      </c>
      <c r="E241" s="29" t="str">
        <f t="shared" si="70"/>
        <v/>
      </c>
      <c r="F241" s="29" t="str">
        <f t="shared" si="60"/>
        <v/>
      </c>
      <c r="G241" s="29" t="str">
        <f>IF(Pay_Num&lt;&gt;"",IF('Program 2'!Pay_Num&lt;=$J$2,0,Total_Pay-Int),"")</f>
        <v/>
      </c>
      <c r="H241" s="29" t="str">
        <f t="shared" si="79"/>
        <v/>
      </c>
      <c r="I241" s="29" t="str">
        <f t="shared" si="61"/>
        <v/>
      </c>
      <c r="J241" s="30" t="e">
        <f>IF('Program 2'!Beg_Bal&gt;0,E241*($G$3/($G$3+$G$5)),0)</f>
        <v>#VALUE!</v>
      </c>
      <c r="K241" s="30" t="e">
        <f>IF('Program 2'!Beg_Bal&gt;0,E241*($G$5/($G$5+$G$3)),0)</f>
        <v>#VALUE!</v>
      </c>
      <c r="L241" s="30" t="e">
        <f>IF(C241&lt;0,C241*0,IF($M$5&lt;1,(($M$5/12)*'Program 2'!C241),$M$5))</f>
        <v>#VALUE!</v>
      </c>
      <c r="M241" s="26"/>
      <c r="N241" s="26"/>
      <c r="O241" s="38">
        <f t="shared" si="71"/>
        <v>0</v>
      </c>
      <c r="P241" s="26" t="e">
        <f t="shared" si="72"/>
        <v>#VALUE!</v>
      </c>
      <c r="Q241" s="26" t="e">
        <f t="shared" si="62"/>
        <v>#VALUE!</v>
      </c>
      <c r="R241" s="31" t="e">
        <f t="shared" si="73"/>
        <v>#VALUE!</v>
      </c>
      <c r="S241" s="31" t="e">
        <f t="shared" si="74"/>
        <v>#VALUE!</v>
      </c>
      <c r="T241" s="31" t="e">
        <f t="shared" si="75"/>
        <v>#VALUE!</v>
      </c>
      <c r="U241" s="31" t="e">
        <f t="shared" si="76"/>
        <v>#VALUE!</v>
      </c>
      <c r="V241" s="26" t="e">
        <f t="shared" si="63"/>
        <v>#VALUE!</v>
      </c>
      <c r="W241" s="26" t="e">
        <f t="shared" si="64"/>
        <v>#VALUE!</v>
      </c>
      <c r="X241" s="26" t="e">
        <f t="shared" si="65"/>
        <v>#VALUE!</v>
      </c>
      <c r="Y241" s="26" t="e">
        <f t="shared" si="66"/>
        <v>#VALUE!</v>
      </c>
      <c r="Z241" s="26" t="e">
        <f t="shared" si="67"/>
        <v>#VALUE!</v>
      </c>
      <c r="AA241" s="26" t="e">
        <f t="shared" si="68"/>
        <v>#VALUE!</v>
      </c>
      <c r="AB241" s="26" t="e">
        <f>IF(P241&gt;0,IF(SUM($N$16:N241)&gt;0,'Program 2'!Loan_Amount-SUM($N$16:N241),'Program 2'!Loan_Amount),0)</f>
        <v>#VALUE!</v>
      </c>
      <c r="AC241" s="37" t="e">
        <f>AB241*('Step 2 Program Parameters'!$C$3/12)</f>
        <v>#VALUE!</v>
      </c>
      <c r="AD241" s="26"/>
    </row>
    <row r="242" spans="1:31" x14ac:dyDescent="0.2">
      <c r="A242" s="27" t="str">
        <f>IF(Values_Entered,A241+1,"")</f>
        <v/>
      </c>
      <c r="B242" s="28" t="str">
        <f t="shared" si="69"/>
        <v/>
      </c>
      <c r="C242" s="29" t="str">
        <f t="shared" si="77"/>
        <v/>
      </c>
      <c r="D242" s="29" t="str">
        <f t="shared" si="78"/>
        <v/>
      </c>
      <c r="E242" s="29" t="str">
        <f t="shared" si="70"/>
        <v/>
      </c>
      <c r="F242" s="29" t="str">
        <f t="shared" si="60"/>
        <v/>
      </c>
      <c r="G242" s="29" t="str">
        <f>IF(Pay_Num&lt;&gt;"",IF('Program 2'!Pay_Num&lt;=$J$2,0,Total_Pay-Int),"")</f>
        <v/>
      </c>
      <c r="H242" s="29" t="str">
        <f t="shared" si="79"/>
        <v/>
      </c>
      <c r="I242" s="29" t="str">
        <f t="shared" si="61"/>
        <v/>
      </c>
      <c r="J242" s="30" t="e">
        <f>IF('Program 2'!Beg_Bal&gt;0,E242*($G$3/($G$3+$G$5)),0)</f>
        <v>#VALUE!</v>
      </c>
      <c r="K242" s="30" t="e">
        <f>IF('Program 2'!Beg_Bal&gt;0,E242*($G$5/($G$5+$G$3)),0)</f>
        <v>#VALUE!</v>
      </c>
      <c r="L242" s="30" t="e">
        <f>IF(C242&lt;0,C242*0,IF($M$5&lt;1,(($M$5/12)*'Program 2'!C242),$M$5))</f>
        <v>#VALUE!</v>
      </c>
      <c r="M242" s="26"/>
      <c r="N242" s="26"/>
      <c r="O242" s="38">
        <f t="shared" si="71"/>
        <v>0</v>
      </c>
      <c r="P242" s="26" t="e">
        <f t="shared" si="72"/>
        <v>#VALUE!</v>
      </c>
      <c r="Q242" s="26" t="e">
        <f t="shared" si="62"/>
        <v>#VALUE!</v>
      </c>
      <c r="R242" s="31" t="e">
        <f t="shared" si="73"/>
        <v>#VALUE!</v>
      </c>
      <c r="S242" s="31" t="e">
        <f t="shared" si="74"/>
        <v>#VALUE!</v>
      </c>
      <c r="T242" s="31" t="e">
        <f t="shared" si="75"/>
        <v>#VALUE!</v>
      </c>
      <c r="U242" s="31" t="e">
        <f t="shared" si="76"/>
        <v>#VALUE!</v>
      </c>
      <c r="V242" s="26" t="e">
        <f t="shared" si="63"/>
        <v>#VALUE!</v>
      </c>
      <c r="W242" s="26" t="e">
        <f t="shared" si="64"/>
        <v>#VALUE!</v>
      </c>
      <c r="X242" s="26" t="e">
        <f t="shared" si="65"/>
        <v>#VALUE!</v>
      </c>
      <c r="Y242" s="26" t="e">
        <f t="shared" si="66"/>
        <v>#VALUE!</v>
      </c>
      <c r="Z242" s="26" t="e">
        <f t="shared" si="67"/>
        <v>#VALUE!</v>
      </c>
      <c r="AA242" s="26" t="e">
        <f t="shared" si="68"/>
        <v>#VALUE!</v>
      </c>
      <c r="AB242" s="26" t="e">
        <f>IF(P242&gt;0,IF(SUM($N$16:N242)&gt;0,'Program 2'!Loan_Amount-SUM($N$16:N242),'Program 2'!Loan_Amount),0)</f>
        <v>#VALUE!</v>
      </c>
      <c r="AC242" s="37" t="e">
        <f>AB242*('Step 2 Program Parameters'!$C$3/12)</f>
        <v>#VALUE!</v>
      </c>
      <c r="AD242" s="26"/>
    </row>
    <row r="243" spans="1:31" x14ac:dyDescent="0.2">
      <c r="A243" s="27" t="str">
        <f>IF(Values_Entered,A242+1,"")</f>
        <v/>
      </c>
      <c r="B243" s="28" t="str">
        <f t="shared" si="69"/>
        <v/>
      </c>
      <c r="C243" s="29" t="str">
        <f t="shared" si="77"/>
        <v/>
      </c>
      <c r="D243" s="29" t="str">
        <f t="shared" si="78"/>
        <v/>
      </c>
      <c r="E243" s="29" t="str">
        <f t="shared" si="70"/>
        <v/>
      </c>
      <c r="F243" s="29" t="str">
        <f t="shared" si="60"/>
        <v/>
      </c>
      <c r="G243" s="29" t="str">
        <f>IF(Pay_Num&lt;&gt;"",IF('Program 2'!Pay_Num&lt;=$J$2,0,Total_Pay-Int),"")</f>
        <v/>
      </c>
      <c r="H243" s="29" t="str">
        <f t="shared" si="79"/>
        <v/>
      </c>
      <c r="I243" s="29" t="str">
        <f t="shared" si="61"/>
        <v/>
      </c>
      <c r="J243" s="30" t="e">
        <f>IF('Program 2'!Beg_Bal&gt;0,E243*($G$3/($G$3+$G$5)),0)</f>
        <v>#VALUE!</v>
      </c>
      <c r="K243" s="30" t="e">
        <f>IF('Program 2'!Beg_Bal&gt;0,E243*($G$5/($G$5+$G$3)),0)</f>
        <v>#VALUE!</v>
      </c>
      <c r="L243" s="30" t="e">
        <f>IF(C243&lt;0,C243*0,IF($M$5&lt;1,(($M$5/12)*'Program 2'!C243),$M$5))</f>
        <v>#VALUE!</v>
      </c>
      <c r="M243" s="26"/>
      <c r="N243" s="26"/>
      <c r="O243" s="38">
        <f t="shared" si="71"/>
        <v>0</v>
      </c>
      <c r="P243" s="26" t="e">
        <f t="shared" si="72"/>
        <v>#VALUE!</v>
      </c>
      <c r="Q243" s="26" t="e">
        <f t="shared" si="62"/>
        <v>#VALUE!</v>
      </c>
      <c r="R243" s="31" t="e">
        <f t="shared" si="73"/>
        <v>#VALUE!</v>
      </c>
      <c r="S243" s="31" t="e">
        <f t="shared" si="74"/>
        <v>#VALUE!</v>
      </c>
      <c r="T243" s="31" t="e">
        <f t="shared" si="75"/>
        <v>#VALUE!</v>
      </c>
      <c r="U243" s="31" t="e">
        <f t="shared" si="76"/>
        <v>#VALUE!</v>
      </c>
      <c r="V243" s="26" t="e">
        <f t="shared" si="63"/>
        <v>#VALUE!</v>
      </c>
      <c r="W243" s="26" t="e">
        <f t="shared" si="64"/>
        <v>#VALUE!</v>
      </c>
      <c r="X243" s="26" t="e">
        <f t="shared" si="65"/>
        <v>#VALUE!</v>
      </c>
      <c r="Y243" s="26" t="e">
        <f t="shared" si="66"/>
        <v>#VALUE!</v>
      </c>
      <c r="Z243" s="26" t="e">
        <f t="shared" si="67"/>
        <v>#VALUE!</v>
      </c>
      <c r="AA243" s="26" t="e">
        <f t="shared" si="68"/>
        <v>#VALUE!</v>
      </c>
      <c r="AB243" s="26" t="e">
        <f>IF(P243&gt;0,IF(SUM($N$16:N243)&gt;0,'Program 2'!Loan_Amount-SUM($N$16:N243),'Program 2'!Loan_Amount),0)</f>
        <v>#VALUE!</v>
      </c>
      <c r="AC243" s="37" t="e">
        <f>AB243*('Step 2 Program Parameters'!$C$3/12)</f>
        <v>#VALUE!</v>
      </c>
      <c r="AD243" s="26"/>
      <c r="AE243" s="1" t="e">
        <f>'Step 2 Program Parameters'!$C$35*'Program 2'!Z243</f>
        <v>#VALUE!</v>
      </c>
    </row>
    <row r="244" spans="1:31" x14ac:dyDescent="0.2">
      <c r="A244" s="27" t="str">
        <f>IF(Values_Entered,A243+1,"")</f>
        <v/>
      </c>
      <c r="B244" s="28" t="str">
        <f t="shared" si="69"/>
        <v/>
      </c>
      <c r="C244" s="29" t="str">
        <f t="shared" si="77"/>
        <v/>
      </c>
      <c r="D244" s="29" t="str">
        <f t="shared" si="78"/>
        <v/>
      </c>
      <c r="E244" s="29" t="str">
        <f t="shared" si="70"/>
        <v/>
      </c>
      <c r="F244" s="29" t="str">
        <f t="shared" si="60"/>
        <v/>
      </c>
      <c r="G244" s="29" t="str">
        <f>IF(Pay_Num&lt;&gt;"",IF('Program 2'!Pay_Num&lt;=$J$2,0,Total_Pay-Int),"")</f>
        <v/>
      </c>
      <c r="H244" s="29" t="str">
        <f t="shared" si="79"/>
        <v/>
      </c>
      <c r="I244" s="29" t="str">
        <f t="shared" si="61"/>
        <v/>
      </c>
      <c r="J244" s="30" t="e">
        <f>IF('Program 2'!Beg_Bal&gt;0,E244*($G$3/($G$3+$G$5)),0)</f>
        <v>#VALUE!</v>
      </c>
      <c r="K244" s="30" t="e">
        <f>IF('Program 2'!Beg_Bal&gt;0,E244*($G$5/($G$5+$G$3)),0)</f>
        <v>#VALUE!</v>
      </c>
      <c r="L244" s="30" t="e">
        <f>IF(C244&lt;0,C244*0,IF($M$5&lt;1,(($M$5/12)*'Program 2'!C244),$M$5))</f>
        <v>#VALUE!</v>
      </c>
      <c r="M244" s="26"/>
      <c r="N244" s="26"/>
      <c r="O244" s="38">
        <f t="shared" si="71"/>
        <v>0</v>
      </c>
      <c r="P244" s="26" t="e">
        <f t="shared" si="72"/>
        <v>#VALUE!</v>
      </c>
      <c r="Q244" s="26" t="e">
        <f t="shared" si="62"/>
        <v>#VALUE!</v>
      </c>
      <c r="R244" s="31" t="e">
        <f t="shared" si="73"/>
        <v>#VALUE!</v>
      </c>
      <c r="S244" s="31" t="e">
        <f t="shared" si="74"/>
        <v>#VALUE!</v>
      </c>
      <c r="T244" s="31" t="e">
        <f t="shared" si="75"/>
        <v>#VALUE!</v>
      </c>
      <c r="U244" s="31" t="e">
        <f t="shared" si="76"/>
        <v>#VALUE!</v>
      </c>
      <c r="V244" s="26" t="e">
        <f t="shared" si="63"/>
        <v>#VALUE!</v>
      </c>
      <c r="W244" s="26" t="e">
        <f t="shared" si="64"/>
        <v>#VALUE!</v>
      </c>
      <c r="X244" s="26" t="e">
        <f t="shared" si="65"/>
        <v>#VALUE!</v>
      </c>
      <c r="Y244" s="26" t="e">
        <f t="shared" si="66"/>
        <v>#VALUE!</v>
      </c>
      <c r="Z244" s="26" t="e">
        <f t="shared" si="67"/>
        <v>#VALUE!</v>
      </c>
      <c r="AA244" s="26" t="e">
        <f t="shared" si="68"/>
        <v>#VALUE!</v>
      </c>
      <c r="AB244" s="26" t="e">
        <f>IF(P244&gt;0,IF(SUM($N$16:N244)&gt;0,'Program 2'!Loan_Amount-SUM($N$16:N244),'Program 2'!Loan_Amount),0)</f>
        <v>#VALUE!</v>
      </c>
      <c r="AC244" s="37" t="e">
        <f>AB244*('Step 2 Program Parameters'!$C$3/12)</f>
        <v>#VALUE!</v>
      </c>
      <c r="AD244" s="26"/>
      <c r="AE244" s="26"/>
    </row>
    <row r="245" spans="1:31" x14ac:dyDescent="0.2">
      <c r="A245" s="27" t="str">
        <f>IF(Values_Entered,A244+1,"")</f>
        <v/>
      </c>
      <c r="B245" s="28" t="str">
        <f t="shared" si="69"/>
        <v/>
      </c>
      <c r="C245" s="29" t="str">
        <f t="shared" si="77"/>
        <v/>
      </c>
      <c r="D245" s="29" t="str">
        <f t="shared" si="78"/>
        <v/>
      </c>
      <c r="E245" s="29" t="str">
        <f t="shared" si="70"/>
        <v/>
      </c>
      <c r="F245" s="29" t="str">
        <f t="shared" si="60"/>
        <v/>
      </c>
      <c r="G245" s="29" t="str">
        <f>IF(Pay_Num&lt;&gt;"",IF('Program 2'!Pay_Num&lt;=$J$2,0,Total_Pay-Int),"")</f>
        <v/>
      </c>
      <c r="H245" s="29" t="str">
        <f t="shared" si="79"/>
        <v/>
      </c>
      <c r="I245" s="29" t="str">
        <f t="shared" si="61"/>
        <v/>
      </c>
      <c r="J245" s="30" t="e">
        <f>IF('Program 2'!Beg_Bal&gt;0,E245*($G$3/($G$3+$G$5)),0)</f>
        <v>#VALUE!</v>
      </c>
      <c r="K245" s="30" t="e">
        <f>IF('Program 2'!Beg_Bal&gt;0,E245*($G$5/($G$5+$G$3)),0)</f>
        <v>#VALUE!</v>
      </c>
      <c r="L245" s="30" t="e">
        <f>IF(C245&lt;0,C245*0,IF($M$5&lt;1,(($M$5/12)*'Program 2'!C245),$M$5))</f>
        <v>#VALUE!</v>
      </c>
      <c r="M245" s="26"/>
      <c r="N245" s="26"/>
      <c r="O245" s="38">
        <f t="shared" si="71"/>
        <v>0</v>
      </c>
      <c r="P245" s="26" t="e">
        <f t="shared" si="72"/>
        <v>#VALUE!</v>
      </c>
      <c r="Q245" s="26" t="e">
        <f t="shared" si="62"/>
        <v>#VALUE!</v>
      </c>
      <c r="R245" s="31" t="e">
        <f t="shared" si="73"/>
        <v>#VALUE!</v>
      </c>
      <c r="S245" s="31" t="e">
        <f t="shared" si="74"/>
        <v>#VALUE!</v>
      </c>
      <c r="T245" s="31" t="e">
        <f t="shared" si="75"/>
        <v>#VALUE!</v>
      </c>
      <c r="U245" s="31" t="e">
        <f t="shared" si="76"/>
        <v>#VALUE!</v>
      </c>
      <c r="V245" s="26" t="e">
        <f t="shared" si="63"/>
        <v>#VALUE!</v>
      </c>
      <c r="W245" s="26" t="e">
        <f t="shared" si="64"/>
        <v>#VALUE!</v>
      </c>
      <c r="X245" s="26" t="e">
        <f t="shared" si="65"/>
        <v>#VALUE!</v>
      </c>
      <c r="Y245" s="26" t="e">
        <f t="shared" si="66"/>
        <v>#VALUE!</v>
      </c>
      <c r="Z245" s="26" t="e">
        <f t="shared" si="67"/>
        <v>#VALUE!</v>
      </c>
      <c r="AA245" s="26" t="e">
        <f t="shared" si="68"/>
        <v>#VALUE!</v>
      </c>
      <c r="AB245" s="26" t="e">
        <f>IF(P245&gt;0,IF(SUM($N$16:N245)&gt;0,'Program 2'!Loan_Amount-SUM($N$16:N245),'Program 2'!Loan_Amount),0)</f>
        <v>#VALUE!</v>
      </c>
      <c r="AC245" s="37" t="e">
        <f>AB245*('Step 2 Program Parameters'!$C$3/12)</f>
        <v>#VALUE!</v>
      </c>
      <c r="AD245" s="26"/>
      <c r="AE245" s="26"/>
    </row>
    <row r="246" spans="1:31" x14ac:dyDescent="0.2">
      <c r="A246" s="27" t="str">
        <f>IF(Values_Entered,A245+1,"")</f>
        <v/>
      </c>
      <c r="B246" s="28" t="str">
        <f t="shared" si="69"/>
        <v/>
      </c>
      <c r="C246" s="29" t="str">
        <f t="shared" si="77"/>
        <v/>
      </c>
      <c r="D246" s="29" t="str">
        <f t="shared" si="78"/>
        <v/>
      </c>
      <c r="E246" s="29" t="str">
        <f t="shared" si="70"/>
        <v/>
      </c>
      <c r="F246" s="29" t="str">
        <f t="shared" si="60"/>
        <v/>
      </c>
      <c r="G246" s="29" t="str">
        <f>IF(Pay_Num&lt;&gt;"",IF('Program 2'!Pay_Num&lt;=$J$2,0,Total_Pay-Int),"")</f>
        <v/>
      </c>
      <c r="H246" s="29" t="str">
        <f t="shared" si="79"/>
        <v/>
      </c>
      <c r="I246" s="29" t="str">
        <f t="shared" si="61"/>
        <v/>
      </c>
      <c r="J246" s="30" t="e">
        <f>IF('Program 2'!Beg_Bal&gt;0,E246*($G$3/($G$3+$G$5)),0)</f>
        <v>#VALUE!</v>
      </c>
      <c r="K246" s="30" t="e">
        <f>IF('Program 2'!Beg_Bal&gt;0,E246*($G$5/($G$5+$G$3)),0)</f>
        <v>#VALUE!</v>
      </c>
      <c r="L246" s="30" t="e">
        <f>IF(C246&lt;0,C246*0,IF($M$5&lt;1,(($M$5/12)*'Program 2'!C246),$M$5))</f>
        <v>#VALUE!</v>
      </c>
      <c r="M246" s="26"/>
      <c r="N246" s="26"/>
      <c r="O246" s="38">
        <f t="shared" si="71"/>
        <v>0</v>
      </c>
      <c r="P246" s="26" t="e">
        <f t="shared" si="72"/>
        <v>#VALUE!</v>
      </c>
      <c r="Q246" s="26" t="e">
        <f t="shared" si="62"/>
        <v>#VALUE!</v>
      </c>
      <c r="R246" s="31" t="e">
        <f t="shared" si="73"/>
        <v>#VALUE!</v>
      </c>
      <c r="S246" s="31" t="e">
        <f t="shared" si="74"/>
        <v>#VALUE!</v>
      </c>
      <c r="T246" s="31" t="e">
        <f t="shared" si="75"/>
        <v>#VALUE!</v>
      </c>
      <c r="U246" s="31" t="e">
        <f t="shared" si="76"/>
        <v>#VALUE!</v>
      </c>
      <c r="V246" s="26" t="e">
        <f t="shared" si="63"/>
        <v>#VALUE!</v>
      </c>
      <c r="W246" s="26" t="e">
        <f t="shared" si="64"/>
        <v>#VALUE!</v>
      </c>
      <c r="X246" s="26" t="e">
        <f t="shared" si="65"/>
        <v>#VALUE!</v>
      </c>
      <c r="Y246" s="26" t="e">
        <f t="shared" si="66"/>
        <v>#VALUE!</v>
      </c>
      <c r="Z246" s="26" t="e">
        <f t="shared" si="67"/>
        <v>#VALUE!</v>
      </c>
      <c r="AA246" s="26" t="e">
        <f t="shared" si="68"/>
        <v>#VALUE!</v>
      </c>
      <c r="AB246" s="26" t="e">
        <f>IF(P246&gt;0,IF(SUM($N$16:N246)&gt;0,'Program 2'!Loan_Amount-SUM($N$16:N246),'Program 2'!Loan_Amount),0)</f>
        <v>#VALUE!</v>
      </c>
      <c r="AC246" s="37" t="e">
        <f>AB246*('Step 2 Program Parameters'!$C$3/12)</f>
        <v>#VALUE!</v>
      </c>
      <c r="AD246" s="26"/>
      <c r="AE246" s="26"/>
    </row>
    <row r="247" spans="1:31" x14ac:dyDescent="0.2">
      <c r="A247" s="27" t="str">
        <f>IF(Values_Entered,A246+1,"")</f>
        <v/>
      </c>
      <c r="B247" s="28" t="str">
        <f t="shared" si="69"/>
        <v/>
      </c>
      <c r="C247" s="29" t="str">
        <f t="shared" si="77"/>
        <v/>
      </c>
      <c r="D247" s="29" t="str">
        <f t="shared" si="78"/>
        <v/>
      </c>
      <c r="E247" s="29" t="str">
        <f t="shared" si="70"/>
        <v/>
      </c>
      <c r="F247" s="29" t="str">
        <f t="shared" si="60"/>
        <v/>
      </c>
      <c r="G247" s="29" t="str">
        <f>IF(Pay_Num&lt;&gt;"",IF('Program 2'!Pay_Num&lt;=$J$2,0,Total_Pay-Int),"")</f>
        <v/>
      </c>
      <c r="H247" s="29" t="str">
        <f t="shared" si="79"/>
        <v/>
      </c>
      <c r="I247" s="29" t="str">
        <f t="shared" si="61"/>
        <v/>
      </c>
      <c r="J247" s="30" t="e">
        <f>IF('Program 2'!Beg_Bal&gt;0,E247*($G$3/($G$3+$G$5)),0)</f>
        <v>#VALUE!</v>
      </c>
      <c r="K247" s="30" t="e">
        <f>IF('Program 2'!Beg_Bal&gt;0,E247*($G$5/($G$5+$G$3)),0)</f>
        <v>#VALUE!</v>
      </c>
      <c r="L247" s="30" t="e">
        <f>IF(C247&lt;0,C247*0,IF($M$5&lt;1,(($M$5/12)*'Program 2'!C247),$M$5))</f>
        <v>#VALUE!</v>
      </c>
      <c r="M247" s="26"/>
      <c r="N247" s="26"/>
      <c r="O247" s="38">
        <f t="shared" si="71"/>
        <v>0</v>
      </c>
      <c r="P247" s="26" t="e">
        <f t="shared" si="72"/>
        <v>#VALUE!</v>
      </c>
      <c r="Q247" s="26" t="e">
        <f t="shared" si="62"/>
        <v>#VALUE!</v>
      </c>
      <c r="R247" s="31" t="e">
        <f t="shared" si="73"/>
        <v>#VALUE!</v>
      </c>
      <c r="S247" s="31" t="e">
        <f t="shared" si="74"/>
        <v>#VALUE!</v>
      </c>
      <c r="T247" s="31" t="e">
        <f t="shared" si="75"/>
        <v>#VALUE!</v>
      </c>
      <c r="U247" s="31" t="e">
        <f t="shared" si="76"/>
        <v>#VALUE!</v>
      </c>
      <c r="V247" s="26" t="e">
        <f t="shared" si="63"/>
        <v>#VALUE!</v>
      </c>
      <c r="W247" s="26" t="e">
        <f t="shared" si="64"/>
        <v>#VALUE!</v>
      </c>
      <c r="X247" s="26" t="e">
        <f t="shared" si="65"/>
        <v>#VALUE!</v>
      </c>
      <c r="Y247" s="26" t="e">
        <f t="shared" si="66"/>
        <v>#VALUE!</v>
      </c>
      <c r="Z247" s="26" t="e">
        <f t="shared" si="67"/>
        <v>#VALUE!</v>
      </c>
      <c r="AA247" s="26" t="e">
        <f t="shared" si="68"/>
        <v>#VALUE!</v>
      </c>
      <c r="AB247" s="26" t="e">
        <f>IF(P247&gt;0,IF(SUM($N$16:N247)&gt;0,'Program 2'!Loan_Amount-SUM($N$16:N247),'Program 2'!Loan_Amount),0)</f>
        <v>#VALUE!</v>
      </c>
      <c r="AC247" s="37" t="e">
        <f>AB247*('Step 2 Program Parameters'!$C$3/12)</f>
        <v>#VALUE!</v>
      </c>
      <c r="AD247" s="26"/>
      <c r="AE247" s="26"/>
    </row>
    <row r="248" spans="1:31" x14ac:dyDescent="0.2">
      <c r="A248" s="27" t="str">
        <f>IF(Values_Entered,A247+1,"")</f>
        <v/>
      </c>
      <c r="B248" s="28" t="str">
        <f t="shared" si="69"/>
        <v/>
      </c>
      <c r="C248" s="29" t="str">
        <f t="shared" si="77"/>
        <v/>
      </c>
      <c r="D248" s="29" t="str">
        <f t="shared" si="78"/>
        <v/>
      </c>
      <c r="E248" s="29" t="str">
        <f t="shared" si="70"/>
        <v/>
      </c>
      <c r="F248" s="29" t="str">
        <f t="shared" si="60"/>
        <v/>
      </c>
      <c r="G248" s="29" t="str">
        <f>IF(Pay_Num&lt;&gt;"",IF('Program 2'!Pay_Num&lt;=$J$2,0,Total_Pay-Int),"")</f>
        <v/>
      </c>
      <c r="H248" s="29" t="str">
        <f t="shared" si="79"/>
        <v/>
      </c>
      <c r="I248" s="29" t="str">
        <f t="shared" si="61"/>
        <v/>
      </c>
      <c r="J248" s="30" t="e">
        <f>IF('Program 2'!Beg_Bal&gt;0,E248*($G$3/($G$3+$G$5)),0)</f>
        <v>#VALUE!</v>
      </c>
      <c r="K248" s="30" t="e">
        <f>IF('Program 2'!Beg_Bal&gt;0,E248*($G$5/($G$5+$G$3)),0)</f>
        <v>#VALUE!</v>
      </c>
      <c r="L248" s="30" t="e">
        <f>IF(C248&lt;0,C248*0,IF($M$5&lt;1,(($M$5/12)*'Program 2'!C248),$M$5))</f>
        <v>#VALUE!</v>
      </c>
      <c r="M248" s="26"/>
      <c r="N248" s="26"/>
      <c r="O248" s="38">
        <f t="shared" si="71"/>
        <v>0</v>
      </c>
      <c r="P248" s="26" t="e">
        <f t="shared" si="72"/>
        <v>#VALUE!</v>
      </c>
      <c r="Q248" s="26" t="e">
        <f t="shared" si="62"/>
        <v>#VALUE!</v>
      </c>
      <c r="R248" s="31" t="e">
        <f t="shared" si="73"/>
        <v>#VALUE!</v>
      </c>
      <c r="S248" s="31" t="e">
        <f t="shared" si="74"/>
        <v>#VALUE!</v>
      </c>
      <c r="T248" s="31" t="e">
        <f t="shared" si="75"/>
        <v>#VALUE!</v>
      </c>
      <c r="U248" s="31" t="e">
        <f t="shared" si="76"/>
        <v>#VALUE!</v>
      </c>
      <c r="V248" s="26" t="e">
        <f t="shared" si="63"/>
        <v>#VALUE!</v>
      </c>
      <c r="W248" s="26" t="e">
        <f t="shared" si="64"/>
        <v>#VALUE!</v>
      </c>
      <c r="X248" s="26" t="e">
        <f t="shared" si="65"/>
        <v>#VALUE!</v>
      </c>
      <c r="Y248" s="26" t="e">
        <f t="shared" si="66"/>
        <v>#VALUE!</v>
      </c>
      <c r="Z248" s="26" t="e">
        <f t="shared" si="67"/>
        <v>#VALUE!</v>
      </c>
      <c r="AA248" s="26" t="e">
        <f t="shared" si="68"/>
        <v>#VALUE!</v>
      </c>
      <c r="AB248" s="26" t="e">
        <f>IF(P248&gt;0,IF(SUM($N$16:N248)&gt;0,'Program 2'!Loan_Amount-SUM($N$16:N248),'Program 2'!Loan_Amount),0)</f>
        <v>#VALUE!</v>
      </c>
      <c r="AC248" s="37" t="e">
        <f>AB248*('Step 2 Program Parameters'!$C$3/12)</f>
        <v>#VALUE!</v>
      </c>
      <c r="AD248" s="26"/>
      <c r="AE248" s="26"/>
    </row>
    <row r="249" spans="1:31" x14ac:dyDescent="0.2">
      <c r="A249" s="27" t="str">
        <f>IF(Values_Entered,A248+1,"")</f>
        <v/>
      </c>
      <c r="B249" s="28" t="str">
        <f t="shared" si="69"/>
        <v/>
      </c>
      <c r="C249" s="29" t="str">
        <f t="shared" si="77"/>
        <v/>
      </c>
      <c r="D249" s="29" t="str">
        <f t="shared" si="78"/>
        <v/>
      </c>
      <c r="E249" s="29" t="str">
        <f t="shared" si="70"/>
        <v/>
      </c>
      <c r="F249" s="29" t="str">
        <f t="shared" si="60"/>
        <v/>
      </c>
      <c r="G249" s="29" t="str">
        <f>IF(Pay_Num&lt;&gt;"",IF('Program 2'!Pay_Num&lt;=$J$2,0,Total_Pay-Int),"")</f>
        <v/>
      </c>
      <c r="H249" s="29" t="str">
        <f t="shared" si="79"/>
        <v/>
      </c>
      <c r="I249" s="29" t="str">
        <f t="shared" si="61"/>
        <v/>
      </c>
      <c r="J249" s="30" t="e">
        <f>IF('Program 2'!Beg_Bal&gt;0,E249*($G$3/($G$3+$G$5)),0)</f>
        <v>#VALUE!</v>
      </c>
      <c r="K249" s="30" t="e">
        <f>IF('Program 2'!Beg_Bal&gt;0,E249*($G$5/($G$5+$G$3)),0)</f>
        <v>#VALUE!</v>
      </c>
      <c r="L249" s="30" t="e">
        <f>IF(C249&lt;0,C249*0,IF($M$5&lt;1,(($M$5/12)*'Program 2'!C249),$M$5))</f>
        <v>#VALUE!</v>
      </c>
      <c r="M249" s="26"/>
      <c r="N249" s="26"/>
      <c r="O249" s="38">
        <f t="shared" si="71"/>
        <v>0</v>
      </c>
      <c r="P249" s="26" t="e">
        <f t="shared" si="72"/>
        <v>#VALUE!</v>
      </c>
      <c r="Q249" s="26" t="e">
        <f t="shared" si="62"/>
        <v>#VALUE!</v>
      </c>
      <c r="R249" s="31" t="e">
        <f t="shared" si="73"/>
        <v>#VALUE!</v>
      </c>
      <c r="S249" s="31" t="e">
        <f t="shared" si="74"/>
        <v>#VALUE!</v>
      </c>
      <c r="T249" s="31" t="e">
        <f t="shared" si="75"/>
        <v>#VALUE!</v>
      </c>
      <c r="U249" s="31" t="e">
        <f t="shared" si="76"/>
        <v>#VALUE!</v>
      </c>
      <c r="V249" s="26" t="e">
        <f t="shared" si="63"/>
        <v>#VALUE!</v>
      </c>
      <c r="W249" s="26" t="e">
        <f t="shared" si="64"/>
        <v>#VALUE!</v>
      </c>
      <c r="X249" s="26" t="e">
        <f t="shared" si="65"/>
        <v>#VALUE!</v>
      </c>
      <c r="Y249" s="26" t="e">
        <f t="shared" si="66"/>
        <v>#VALUE!</v>
      </c>
      <c r="Z249" s="26" t="e">
        <f t="shared" si="67"/>
        <v>#VALUE!</v>
      </c>
      <c r="AA249" s="26" t="e">
        <f t="shared" si="68"/>
        <v>#VALUE!</v>
      </c>
      <c r="AB249" s="26" t="e">
        <f>IF(P249&gt;0,IF(SUM($N$16:N249)&gt;0,'Program 2'!Loan_Amount-SUM($N$16:N249),'Program 2'!Loan_Amount),0)</f>
        <v>#VALUE!</v>
      </c>
      <c r="AC249" s="37" t="e">
        <f>AB249*('Step 2 Program Parameters'!$C$3/12)</f>
        <v>#VALUE!</v>
      </c>
      <c r="AD249" s="26"/>
    </row>
    <row r="250" spans="1:31" x14ac:dyDescent="0.2">
      <c r="A250" s="27" t="str">
        <f>IF(Values_Entered,A249+1,"")</f>
        <v/>
      </c>
      <c r="B250" s="28" t="str">
        <f t="shared" si="69"/>
        <v/>
      </c>
      <c r="C250" s="29" t="str">
        <f t="shared" si="77"/>
        <v/>
      </c>
      <c r="D250" s="29" t="str">
        <f t="shared" si="78"/>
        <v/>
      </c>
      <c r="E250" s="29" t="str">
        <f t="shared" si="70"/>
        <v/>
      </c>
      <c r="F250" s="29" t="str">
        <f t="shared" si="60"/>
        <v/>
      </c>
      <c r="G250" s="29" t="str">
        <f>IF(Pay_Num&lt;&gt;"",IF('Program 2'!Pay_Num&lt;=$J$2,0,Total_Pay-Int),"")</f>
        <v/>
      </c>
      <c r="H250" s="29" t="str">
        <f t="shared" si="79"/>
        <v/>
      </c>
      <c r="I250" s="29" t="str">
        <f t="shared" si="61"/>
        <v/>
      </c>
      <c r="J250" s="30" t="e">
        <f>IF('Program 2'!Beg_Bal&gt;0,E250*($G$3/($G$3+$G$5)),0)</f>
        <v>#VALUE!</v>
      </c>
      <c r="K250" s="30" t="e">
        <f>IF('Program 2'!Beg_Bal&gt;0,E250*($G$5/($G$5+$G$3)),0)</f>
        <v>#VALUE!</v>
      </c>
      <c r="L250" s="30" t="e">
        <f>IF(C250&lt;0,C250*0,IF($M$5&lt;1,(($M$5/12)*'Program 2'!C250),$M$5))</f>
        <v>#VALUE!</v>
      </c>
      <c r="M250" s="26"/>
      <c r="N250" s="26"/>
      <c r="O250" s="38">
        <f t="shared" si="71"/>
        <v>0</v>
      </c>
      <c r="P250" s="26" t="e">
        <f t="shared" si="72"/>
        <v>#VALUE!</v>
      </c>
      <c r="Q250" s="26" t="e">
        <f t="shared" si="62"/>
        <v>#VALUE!</v>
      </c>
      <c r="R250" s="31" t="e">
        <f t="shared" si="73"/>
        <v>#VALUE!</v>
      </c>
      <c r="S250" s="31" t="e">
        <f t="shared" si="74"/>
        <v>#VALUE!</v>
      </c>
      <c r="T250" s="31" t="e">
        <f t="shared" si="75"/>
        <v>#VALUE!</v>
      </c>
      <c r="U250" s="31" t="e">
        <f t="shared" si="76"/>
        <v>#VALUE!</v>
      </c>
      <c r="V250" s="26" t="e">
        <f t="shared" si="63"/>
        <v>#VALUE!</v>
      </c>
      <c r="W250" s="26" t="e">
        <f t="shared" si="64"/>
        <v>#VALUE!</v>
      </c>
      <c r="X250" s="26" t="e">
        <f t="shared" si="65"/>
        <v>#VALUE!</v>
      </c>
      <c r="Y250" s="26" t="e">
        <f t="shared" si="66"/>
        <v>#VALUE!</v>
      </c>
      <c r="Z250" s="26" t="e">
        <f t="shared" si="67"/>
        <v>#VALUE!</v>
      </c>
      <c r="AA250" s="26" t="e">
        <f t="shared" si="68"/>
        <v>#VALUE!</v>
      </c>
      <c r="AB250" s="26" t="e">
        <f>IF(P250&gt;0,IF(SUM($N$16:N250)&gt;0,'Program 2'!Loan_Amount-SUM($N$16:N250),'Program 2'!Loan_Amount),0)</f>
        <v>#VALUE!</v>
      </c>
      <c r="AC250" s="37" t="e">
        <f>AB250*('Step 2 Program Parameters'!$C$3/12)</f>
        <v>#VALUE!</v>
      </c>
      <c r="AD250" s="26"/>
    </row>
    <row r="251" spans="1:31" x14ac:dyDescent="0.2">
      <c r="A251" s="27" t="str">
        <f>IF(Values_Entered,A250+1,"")</f>
        <v/>
      </c>
      <c r="B251" s="28" t="str">
        <f t="shared" si="69"/>
        <v/>
      </c>
      <c r="C251" s="29" t="str">
        <f t="shared" si="77"/>
        <v/>
      </c>
      <c r="D251" s="29" t="str">
        <f t="shared" si="78"/>
        <v/>
      </c>
      <c r="E251" s="29" t="str">
        <f t="shared" si="70"/>
        <v/>
      </c>
      <c r="F251" s="29" t="str">
        <f t="shared" si="60"/>
        <v/>
      </c>
      <c r="G251" s="29" t="str">
        <f>IF(Pay_Num&lt;&gt;"",IF('Program 2'!Pay_Num&lt;=$J$2,0,Total_Pay-Int),"")</f>
        <v/>
      </c>
      <c r="H251" s="29" t="str">
        <f t="shared" si="79"/>
        <v/>
      </c>
      <c r="I251" s="29" t="str">
        <f t="shared" si="61"/>
        <v/>
      </c>
      <c r="J251" s="30" t="e">
        <f>IF('Program 2'!Beg_Bal&gt;0,E251*($G$3/($G$3+$G$5)),0)</f>
        <v>#VALUE!</v>
      </c>
      <c r="K251" s="30" t="e">
        <f>IF('Program 2'!Beg_Bal&gt;0,E251*($G$5/($G$5+$G$3)),0)</f>
        <v>#VALUE!</v>
      </c>
      <c r="L251" s="30" t="e">
        <f>IF(C251&lt;0,C251*0,IF($M$5&lt;1,(($M$5/12)*'Program 2'!C251),$M$5))</f>
        <v>#VALUE!</v>
      </c>
      <c r="M251" s="26"/>
      <c r="N251" s="26"/>
      <c r="O251" s="38">
        <f t="shared" si="71"/>
        <v>0</v>
      </c>
      <c r="P251" s="26" t="e">
        <f t="shared" si="72"/>
        <v>#VALUE!</v>
      </c>
      <c r="Q251" s="26" t="e">
        <f t="shared" si="62"/>
        <v>#VALUE!</v>
      </c>
      <c r="R251" s="31" t="e">
        <f t="shared" si="73"/>
        <v>#VALUE!</v>
      </c>
      <c r="S251" s="31" t="e">
        <f t="shared" si="74"/>
        <v>#VALUE!</v>
      </c>
      <c r="T251" s="31" t="e">
        <f t="shared" si="75"/>
        <v>#VALUE!</v>
      </c>
      <c r="U251" s="31" t="e">
        <f t="shared" si="76"/>
        <v>#VALUE!</v>
      </c>
      <c r="V251" s="26" t="e">
        <f t="shared" si="63"/>
        <v>#VALUE!</v>
      </c>
      <c r="W251" s="26" t="e">
        <f t="shared" si="64"/>
        <v>#VALUE!</v>
      </c>
      <c r="X251" s="26" t="e">
        <f t="shared" si="65"/>
        <v>#VALUE!</v>
      </c>
      <c r="Y251" s="26" t="e">
        <f t="shared" si="66"/>
        <v>#VALUE!</v>
      </c>
      <c r="Z251" s="26" t="e">
        <f t="shared" si="67"/>
        <v>#VALUE!</v>
      </c>
      <c r="AA251" s="26" t="e">
        <f t="shared" si="68"/>
        <v>#VALUE!</v>
      </c>
      <c r="AB251" s="26" t="e">
        <f>IF(P251&gt;0,IF(SUM($N$16:N251)&gt;0,'Program 2'!Loan_Amount-SUM($N$16:N251),'Program 2'!Loan_Amount),0)</f>
        <v>#VALUE!</v>
      </c>
      <c r="AC251" s="37" t="e">
        <f>AB251*('Step 2 Program Parameters'!$C$3/12)</f>
        <v>#VALUE!</v>
      </c>
      <c r="AD251" s="26"/>
    </row>
    <row r="252" spans="1:31" x14ac:dyDescent="0.2">
      <c r="A252" s="27" t="str">
        <f>IF(Values_Entered,A251+1,"")</f>
        <v/>
      </c>
      <c r="B252" s="28" t="str">
        <f t="shared" si="69"/>
        <v/>
      </c>
      <c r="C252" s="29" t="str">
        <f t="shared" si="77"/>
        <v/>
      </c>
      <c r="D252" s="29" t="str">
        <f t="shared" si="78"/>
        <v/>
      </c>
      <c r="E252" s="29" t="str">
        <f t="shared" si="70"/>
        <v/>
      </c>
      <c r="F252" s="29" t="str">
        <f t="shared" si="60"/>
        <v/>
      </c>
      <c r="G252" s="29" t="str">
        <f>IF(Pay_Num&lt;&gt;"",IF('Program 2'!Pay_Num&lt;=$J$2,0,Total_Pay-Int),"")</f>
        <v/>
      </c>
      <c r="H252" s="29" t="str">
        <f t="shared" si="79"/>
        <v/>
      </c>
      <c r="I252" s="29" t="str">
        <f t="shared" si="61"/>
        <v/>
      </c>
      <c r="J252" s="30" t="e">
        <f>IF('Program 2'!Beg_Bal&gt;0,E252*($G$3/($G$3+$G$5)),0)</f>
        <v>#VALUE!</v>
      </c>
      <c r="K252" s="30" t="e">
        <f>IF('Program 2'!Beg_Bal&gt;0,E252*($G$5/($G$5+$G$3)),0)</f>
        <v>#VALUE!</v>
      </c>
      <c r="L252" s="30" t="e">
        <f>IF(C252&lt;0,C252*0,IF($M$5&lt;1,(($M$5/12)*'Program 2'!C252),$M$5))</f>
        <v>#VALUE!</v>
      </c>
      <c r="M252" s="26"/>
      <c r="N252" s="26"/>
      <c r="O252" s="38">
        <f t="shared" si="71"/>
        <v>0</v>
      </c>
      <c r="P252" s="26" t="e">
        <f t="shared" si="72"/>
        <v>#VALUE!</v>
      </c>
      <c r="Q252" s="26" t="e">
        <f t="shared" si="62"/>
        <v>#VALUE!</v>
      </c>
      <c r="R252" s="31" t="e">
        <f t="shared" si="73"/>
        <v>#VALUE!</v>
      </c>
      <c r="S252" s="31" t="e">
        <f t="shared" si="74"/>
        <v>#VALUE!</v>
      </c>
      <c r="T252" s="31" t="e">
        <f t="shared" si="75"/>
        <v>#VALUE!</v>
      </c>
      <c r="U252" s="31" t="e">
        <f t="shared" si="76"/>
        <v>#VALUE!</v>
      </c>
      <c r="V252" s="26" t="e">
        <f t="shared" si="63"/>
        <v>#VALUE!</v>
      </c>
      <c r="W252" s="26" t="e">
        <f t="shared" si="64"/>
        <v>#VALUE!</v>
      </c>
      <c r="X252" s="26" t="e">
        <f t="shared" si="65"/>
        <v>#VALUE!</v>
      </c>
      <c r="Y252" s="26" t="e">
        <f t="shared" si="66"/>
        <v>#VALUE!</v>
      </c>
      <c r="Z252" s="26" t="e">
        <f t="shared" si="67"/>
        <v>#VALUE!</v>
      </c>
      <c r="AA252" s="26" t="e">
        <f t="shared" si="68"/>
        <v>#VALUE!</v>
      </c>
      <c r="AB252" s="26" t="e">
        <f>IF(P252&gt;0,IF(SUM($N$16:N252)&gt;0,'Program 2'!Loan_Amount-SUM($N$16:N252),'Program 2'!Loan_Amount),0)</f>
        <v>#VALUE!</v>
      </c>
      <c r="AC252" s="37" t="e">
        <f>AB252*('Step 2 Program Parameters'!$C$3/12)</f>
        <v>#VALUE!</v>
      </c>
      <c r="AD252" s="26"/>
    </row>
    <row r="253" spans="1:31" x14ac:dyDescent="0.2">
      <c r="A253" s="27" t="str">
        <f>IF(Values_Entered,A252+1,"")</f>
        <v/>
      </c>
      <c r="B253" s="28" t="str">
        <f t="shared" si="69"/>
        <v/>
      </c>
      <c r="C253" s="29" t="str">
        <f t="shared" si="77"/>
        <v/>
      </c>
      <c r="D253" s="29" t="str">
        <f t="shared" si="78"/>
        <v/>
      </c>
      <c r="E253" s="29" t="str">
        <f t="shared" si="70"/>
        <v/>
      </c>
      <c r="F253" s="29" t="str">
        <f t="shared" si="60"/>
        <v/>
      </c>
      <c r="G253" s="29" t="str">
        <f>IF(Pay_Num&lt;&gt;"",IF('Program 2'!Pay_Num&lt;=$J$2,0,Total_Pay-Int),"")</f>
        <v/>
      </c>
      <c r="H253" s="29" t="str">
        <f t="shared" si="79"/>
        <v/>
      </c>
      <c r="I253" s="29" t="str">
        <f t="shared" si="61"/>
        <v/>
      </c>
      <c r="J253" s="30" t="e">
        <f>IF('Program 2'!Beg_Bal&gt;0,E253*($G$3/($G$3+$G$5)),0)</f>
        <v>#VALUE!</v>
      </c>
      <c r="K253" s="30" t="e">
        <f>IF('Program 2'!Beg_Bal&gt;0,E253*($G$5/($G$5+$G$3)),0)</f>
        <v>#VALUE!</v>
      </c>
      <c r="L253" s="30" t="e">
        <f>IF(C253&lt;0,C253*0,IF($M$5&lt;1,(($M$5/12)*'Program 2'!C253),$M$5))</f>
        <v>#VALUE!</v>
      </c>
      <c r="M253" s="26"/>
      <c r="N253" s="26"/>
      <c r="O253" s="38">
        <f t="shared" si="71"/>
        <v>0</v>
      </c>
      <c r="P253" s="26" t="e">
        <f t="shared" si="72"/>
        <v>#VALUE!</v>
      </c>
      <c r="Q253" s="26" t="e">
        <f t="shared" si="62"/>
        <v>#VALUE!</v>
      </c>
      <c r="R253" s="31" t="e">
        <f t="shared" si="73"/>
        <v>#VALUE!</v>
      </c>
      <c r="S253" s="31" t="e">
        <f t="shared" si="74"/>
        <v>#VALUE!</v>
      </c>
      <c r="T253" s="31" t="e">
        <f t="shared" si="75"/>
        <v>#VALUE!</v>
      </c>
      <c r="U253" s="31" t="e">
        <f t="shared" si="76"/>
        <v>#VALUE!</v>
      </c>
      <c r="V253" s="26" t="e">
        <f t="shared" si="63"/>
        <v>#VALUE!</v>
      </c>
      <c r="W253" s="26" t="e">
        <f t="shared" si="64"/>
        <v>#VALUE!</v>
      </c>
      <c r="X253" s="26" t="e">
        <f t="shared" si="65"/>
        <v>#VALUE!</v>
      </c>
      <c r="Y253" s="26" t="e">
        <f t="shared" si="66"/>
        <v>#VALUE!</v>
      </c>
      <c r="Z253" s="26" t="e">
        <f t="shared" si="67"/>
        <v>#VALUE!</v>
      </c>
      <c r="AA253" s="26" t="e">
        <f t="shared" si="68"/>
        <v>#VALUE!</v>
      </c>
      <c r="AB253" s="26" t="e">
        <f>IF(P253&gt;0,IF(SUM($N$16:N253)&gt;0,'Program 2'!Loan_Amount-SUM($N$16:N253),'Program 2'!Loan_Amount),0)</f>
        <v>#VALUE!</v>
      </c>
      <c r="AC253" s="37" t="e">
        <f>AB253*('Step 2 Program Parameters'!$C$3/12)</f>
        <v>#VALUE!</v>
      </c>
      <c r="AD253" s="26"/>
    </row>
    <row r="254" spans="1:31" x14ac:dyDescent="0.2">
      <c r="A254" s="27" t="str">
        <f>IF(Values_Entered,A253+1,"")</f>
        <v/>
      </c>
      <c r="B254" s="28" t="str">
        <f t="shared" si="69"/>
        <v/>
      </c>
      <c r="C254" s="29" t="str">
        <f t="shared" si="77"/>
        <v/>
      </c>
      <c r="D254" s="29" t="str">
        <f t="shared" si="78"/>
        <v/>
      </c>
      <c r="E254" s="29" t="str">
        <f t="shared" si="70"/>
        <v/>
      </c>
      <c r="F254" s="29" t="str">
        <f t="shared" si="60"/>
        <v/>
      </c>
      <c r="G254" s="29" t="str">
        <f>IF(Pay_Num&lt;&gt;"",IF('Program 2'!Pay_Num&lt;=$J$2,0,Total_Pay-Int),"")</f>
        <v/>
      </c>
      <c r="H254" s="29" t="str">
        <f t="shared" si="79"/>
        <v/>
      </c>
      <c r="I254" s="29" t="str">
        <f t="shared" si="61"/>
        <v/>
      </c>
      <c r="J254" s="30" t="e">
        <f>IF('Program 2'!Beg_Bal&gt;0,E254*($G$3/($G$3+$G$5)),0)</f>
        <v>#VALUE!</v>
      </c>
      <c r="K254" s="30" t="e">
        <f>IF('Program 2'!Beg_Bal&gt;0,E254*($G$5/($G$5+$G$3)),0)</f>
        <v>#VALUE!</v>
      </c>
      <c r="L254" s="30" t="e">
        <f>IF(C254&lt;0,C254*0,IF($M$5&lt;1,(($M$5/12)*'Program 2'!C254),$M$5))</f>
        <v>#VALUE!</v>
      </c>
      <c r="M254" s="26"/>
      <c r="N254" s="26"/>
      <c r="O254" s="38">
        <f t="shared" si="71"/>
        <v>0</v>
      </c>
      <c r="P254" s="26" t="e">
        <f t="shared" si="72"/>
        <v>#VALUE!</v>
      </c>
      <c r="Q254" s="26" t="e">
        <f t="shared" si="62"/>
        <v>#VALUE!</v>
      </c>
      <c r="R254" s="31" t="e">
        <f t="shared" si="73"/>
        <v>#VALUE!</v>
      </c>
      <c r="S254" s="31" t="e">
        <f t="shared" si="74"/>
        <v>#VALUE!</v>
      </c>
      <c r="T254" s="31" t="e">
        <f t="shared" si="75"/>
        <v>#VALUE!</v>
      </c>
      <c r="U254" s="31" t="e">
        <f t="shared" si="76"/>
        <v>#VALUE!</v>
      </c>
      <c r="V254" s="26" t="e">
        <f t="shared" si="63"/>
        <v>#VALUE!</v>
      </c>
      <c r="W254" s="26" t="e">
        <f t="shared" si="64"/>
        <v>#VALUE!</v>
      </c>
      <c r="X254" s="26" t="e">
        <f t="shared" si="65"/>
        <v>#VALUE!</v>
      </c>
      <c r="Y254" s="26" t="e">
        <f t="shared" si="66"/>
        <v>#VALUE!</v>
      </c>
      <c r="Z254" s="26" t="e">
        <f t="shared" si="67"/>
        <v>#VALUE!</v>
      </c>
      <c r="AA254" s="26" t="e">
        <f t="shared" si="68"/>
        <v>#VALUE!</v>
      </c>
      <c r="AB254" s="26" t="e">
        <f>IF(P254&gt;0,IF(SUM($N$16:N254)&gt;0,'Program 2'!Loan_Amount-SUM($N$16:N254),'Program 2'!Loan_Amount),0)</f>
        <v>#VALUE!</v>
      </c>
      <c r="AC254" s="37" t="e">
        <f>AB254*('Step 2 Program Parameters'!$C$3/12)</f>
        <v>#VALUE!</v>
      </c>
      <c r="AD254" s="26"/>
    </row>
    <row r="255" spans="1:31" x14ac:dyDescent="0.2">
      <c r="A255" s="27" t="str">
        <f>IF(Values_Entered,A254+1,"")</f>
        <v/>
      </c>
      <c r="B255" s="28" t="str">
        <f t="shared" si="69"/>
        <v/>
      </c>
      <c r="C255" s="29" t="str">
        <f t="shared" si="77"/>
        <v/>
      </c>
      <c r="D255" s="29" t="str">
        <f t="shared" si="78"/>
        <v/>
      </c>
      <c r="E255" s="29" t="str">
        <f t="shared" si="70"/>
        <v/>
      </c>
      <c r="F255" s="29" t="str">
        <f t="shared" si="60"/>
        <v/>
      </c>
      <c r="G255" s="29" t="str">
        <f>IF(Pay_Num&lt;&gt;"",IF('Program 2'!Pay_Num&lt;=$J$2,0,Total_Pay-Int),"")</f>
        <v/>
      </c>
      <c r="H255" s="29" t="str">
        <f t="shared" si="79"/>
        <v/>
      </c>
      <c r="I255" s="29" t="str">
        <f t="shared" si="61"/>
        <v/>
      </c>
      <c r="J255" s="30" t="e">
        <f>IF('Program 2'!Beg_Bal&gt;0,E255*($G$3/($G$3+$G$5)),0)</f>
        <v>#VALUE!</v>
      </c>
      <c r="K255" s="30" t="e">
        <f>IF('Program 2'!Beg_Bal&gt;0,E255*($G$5/($G$5+$G$3)),0)</f>
        <v>#VALUE!</v>
      </c>
      <c r="L255" s="30" t="e">
        <f>IF(C255&lt;0,C255*0,IF($M$5&lt;1,(($M$5/12)*'Program 2'!C255),$M$5))</f>
        <v>#VALUE!</v>
      </c>
      <c r="M255" s="26"/>
      <c r="N255" s="26"/>
      <c r="O255" s="38">
        <f t="shared" si="71"/>
        <v>0</v>
      </c>
      <c r="P255" s="26" t="e">
        <f t="shared" si="72"/>
        <v>#VALUE!</v>
      </c>
      <c r="Q255" s="26" t="e">
        <f t="shared" si="62"/>
        <v>#VALUE!</v>
      </c>
      <c r="R255" s="31" t="e">
        <f t="shared" si="73"/>
        <v>#VALUE!</v>
      </c>
      <c r="S255" s="31" t="e">
        <f t="shared" si="74"/>
        <v>#VALUE!</v>
      </c>
      <c r="T255" s="31" t="e">
        <f t="shared" si="75"/>
        <v>#VALUE!</v>
      </c>
      <c r="U255" s="31" t="e">
        <f t="shared" si="76"/>
        <v>#VALUE!</v>
      </c>
      <c r="V255" s="26" t="e">
        <f t="shared" si="63"/>
        <v>#VALUE!</v>
      </c>
      <c r="W255" s="26" t="e">
        <f t="shared" si="64"/>
        <v>#VALUE!</v>
      </c>
      <c r="X255" s="26" t="e">
        <f t="shared" si="65"/>
        <v>#VALUE!</v>
      </c>
      <c r="Y255" s="26" t="e">
        <f t="shared" si="66"/>
        <v>#VALUE!</v>
      </c>
      <c r="Z255" s="26" t="e">
        <f t="shared" si="67"/>
        <v>#VALUE!</v>
      </c>
      <c r="AA255" s="26" t="e">
        <f t="shared" si="68"/>
        <v>#VALUE!</v>
      </c>
      <c r="AB255" s="26" t="e">
        <f>IF(P255&gt;0,IF(SUM($N$16:N255)&gt;0,'Program 2'!Loan_Amount-SUM($N$16:N255),'Program 2'!Loan_Amount),0)</f>
        <v>#VALUE!</v>
      </c>
      <c r="AC255" s="37" t="e">
        <f>AB255*('Step 2 Program Parameters'!$C$3/12)</f>
        <v>#VALUE!</v>
      </c>
      <c r="AD255" s="26"/>
      <c r="AE255" s="1" t="e">
        <f>'Step 2 Program Parameters'!$C$35*'Program 2'!Z255</f>
        <v>#VALUE!</v>
      </c>
    </row>
    <row r="256" spans="1:31" x14ac:dyDescent="0.2">
      <c r="A256" s="27" t="str">
        <f>IF(Values_Entered,A255+1,"")</f>
        <v/>
      </c>
      <c r="B256" s="28" t="str">
        <f t="shared" si="69"/>
        <v/>
      </c>
      <c r="C256" s="29" t="str">
        <f t="shared" si="77"/>
        <v/>
      </c>
      <c r="D256" s="29" t="str">
        <f t="shared" si="78"/>
        <v/>
      </c>
      <c r="E256" s="29" t="str">
        <f t="shared" si="70"/>
        <v/>
      </c>
      <c r="F256" s="29" t="str">
        <f t="shared" si="60"/>
        <v/>
      </c>
      <c r="G256" s="29" t="str">
        <f>IF(Pay_Num&lt;&gt;"",IF('Program 2'!Pay_Num&lt;=$J$2,0,Total_Pay-Int),"")</f>
        <v/>
      </c>
      <c r="H256" s="29" t="str">
        <f t="shared" si="79"/>
        <v/>
      </c>
      <c r="I256" s="29" t="str">
        <f t="shared" si="61"/>
        <v/>
      </c>
      <c r="J256" s="30" t="e">
        <f>IF('Program 2'!Beg_Bal&gt;0,E256*($G$3/($G$3+$G$5)),0)</f>
        <v>#VALUE!</v>
      </c>
      <c r="K256" s="30" t="e">
        <f>IF('Program 2'!Beg_Bal&gt;0,E256*($G$5/($G$5+$G$3)),0)</f>
        <v>#VALUE!</v>
      </c>
      <c r="L256" s="30" t="e">
        <f>IF(C256&lt;0,C256*0,IF($M$5&lt;1,(($M$5/12)*'Program 2'!C256),$M$5))</f>
        <v>#VALUE!</v>
      </c>
      <c r="M256" s="26"/>
      <c r="N256" s="26"/>
      <c r="O256" s="38">
        <f t="shared" si="71"/>
        <v>0</v>
      </c>
      <c r="P256" s="26" t="e">
        <f t="shared" si="72"/>
        <v>#VALUE!</v>
      </c>
      <c r="Q256" s="26" t="e">
        <f t="shared" si="62"/>
        <v>#VALUE!</v>
      </c>
      <c r="R256" s="31" t="e">
        <f t="shared" si="73"/>
        <v>#VALUE!</v>
      </c>
      <c r="S256" s="31" t="e">
        <f t="shared" si="74"/>
        <v>#VALUE!</v>
      </c>
      <c r="T256" s="31" t="e">
        <f t="shared" si="75"/>
        <v>#VALUE!</v>
      </c>
      <c r="U256" s="31" t="e">
        <f t="shared" si="76"/>
        <v>#VALUE!</v>
      </c>
      <c r="V256" s="26" t="e">
        <f t="shared" si="63"/>
        <v>#VALUE!</v>
      </c>
      <c r="W256" s="26" t="e">
        <f t="shared" si="64"/>
        <v>#VALUE!</v>
      </c>
      <c r="X256" s="26" t="e">
        <f t="shared" si="65"/>
        <v>#VALUE!</v>
      </c>
      <c r="Y256" s="26" t="e">
        <f t="shared" si="66"/>
        <v>#VALUE!</v>
      </c>
      <c r="Z256" s="26" t="e">
        <f t="shared" si="67"/>
        <v>#VALUE!</v>
      </c>
      <c r="AA256" s="26" t="e">
        <f t="shared" si="68"/>
        <v>#VALUE!</v>
      </c>
      <c r="AB256" s="26" t="e">
        <f>IF(P256&gt;0,IF(SUM($N$16:N256)&gt;0,'Program 2'!Loan_Amount-SUM($N$16:N256),'Program 2'!Loan_Amount),0)</f>
        <v>#VALUE!</v>
      </c>
      <c r="AC256" s="37" t="e">
        <f>AB256*('Step 2 Program Parameters'!$C$3/12)</f>
        <v>#VALUE!</v>
      </c>
      <c r="AD256" s="26"/>
      <c r="AE256" s="26"/>
    </row>
    <row r="257" spans="1:31" x14ac:dyDescent="0.2">
      <c r="A257" s="27" t="str">
        <f>IF(Values_Entered,A256+1,"")</f>
        <v/>
      </c>
      <c r="B257" s="28" t="str">
        <f t="shared" si="69"/>
        <v/>
      </c>
      <c r="C257" s="29" t="str">
        <f t="shared" si="77"/>
        <v/>
      </c>
      <c r="D257" s="29" t="str">
        <f t="shared" si="78"/>
        <v/>
      </c>
      <c r="E257" s="29" t="str">
        <f t="shared" si="70"/>
        <v/>
      </c>
      <c r="F257" s="29" t="str">
        <f t="shared" si="60"/>
        <v/>
      </c>
      <c r="G257" s="29" t="str">
        <f>IF(Pay_Num&lt;&gt;"",IF('Program 2'!Pay_Num&lt;=$J$2,0,Total_Pay-Int),"")</f>
        <v/>
      </c>
      <c r="H257" s="29" t="str">
        <f t="shared" si="79"/>
        <v/>
      </c>
      <c r="I257" s="29" t="str">
        <f t="shared" si="61"/>
        <v/>
      </c>
      <c r="J257" s="30" t="e">
        <f>IF('Program 2'!Beg_Bal&gt;0,E257*($G$3/($G$3+$G$5)),0)</f>
        <v>#VALUE!</v>
      </c>
      <c r="K257" s="30" t="e">
        <f>IF('Program 2'!Beg_Bal&gt;0,E257*($G$5/($G$5+$G$3)),0)</f>
        <v>#VALUE!</v>
      </c>
      <c r="L257" s="30" t="e">
        <f>IF(C257&lt;0,C257*0,IF($M$5&lt;1,(($M$5/12)*'Program 2'!C257),$M$5))</f>
        <v>#VALUE!</v>
      </c>
      <c r="M257" s="26"/>
      <c r="N257" s="26"/>
      <c r="O257" s="38">
        <f t="shared" si="71"/>
        <v>0</v>
      </c>
      <c r="P257" s="26" t="e">
        <f t="shared" si="72"/>
        <v>#VALUE!</v>
      </c>
      <c r="Q257" s="26" t="e">
        <f t="shared" si="62"/>
        <v>#VALUE!</v>
      </c>
      <c r="R257" s="31" t="e">
        <f t="shared" si="73"/>
        <v>#VALUE!</v>
      </c>
      <c r="S257" s="31" t="e">
        <f t="shared" si="74"/>
        <v>#VALUE!</v>
      </c>
      <c r="T257" s="31" t="e">
        <f t="shared" si="75"/>
        <v>#VALUE!</v>
      </c>
      <c r="U257" s="31" t="e">
        <f t="shared" si="76"/>
        <v>#VALUE!</v>
      </c>
      <c r="V257" s="26" t="e">
        <f t="shared" si="63"/>
        <v>#VALUE!</v>
      </c>
      <c r="W257" s="26" t="e">
        <f t="shared" si="64"/>
        <v>#VALUE!</v>
      </c>
      <c r="X257" s="26" t="e">
        <f t="shared" si="65"/>
        <v>#VALUE!</v>
      </c>
      <c r="Y257" s="26" t="e">
        <f t="shared" si="66"/>
        <v>#VALUE!</v>
      </c>
      <c r="Z257" s="26" t="e">
        <f t="shared" si="67"/>
        <v>#VALUE!</v>
      </c>
      <c r="AA257" s="26" t="e">
        <f t="shared" si="68"/>
        <v>#VALUE!</v>
      </c>
      <c r="AB257" s="26" t="e">
        <f>IF(P257&gt;0,IF(SUM($N$16:N257)&gt;0,'Program 2'!Loan_Amount-SUM($N$16:N257),'Program 2'!Loan_Amount),0)</f>
        <v>#VALUE!</v>
      </c>
      <c r="AC257" s="37" t="e">
        <f>AB257*('Step 2 Program Parameters'!$C$3/12)</f>
        <v>#VALUE!</v>
      </c>
      <c r="AD257" s="26"/>
      <c r="AE257" s="26"/>
    </row>
    <row r="258" spans="1:31" x14ac:dyDescent="0.2">
      <c r="A258" s="27" t="str">
        <f>IF(Values_Entered,A257+1,"")</f>
        <v/>
      </c>
      <c r="B258" s="28" t="str">
        <f t="shared" si="69"/>
        <v/>
      </c>
      <c r="C258" s="29" t="str">
        <f t="shared" si="77"/>
        <v/>
      </c>
      <c r="D258" s="29" t="str">
        <f t="shared" si="78"/>
        <v/>
      </c>
      <c r="E258" s="29" t="str">
        <f t="shared" si="70"/>
        <v/>
      </c>
      <c r="F258" s="29" t="str">
        <f t="shared" si="60"/>
        <v/>
      </c>
      <c r="G258" s="29" t="str">
        <f>IF(Pay_Num&lt;&gt;"",IF('Program 2'!Pay_Num&lt;=$J$2,0,Total_Pay-Int),"")</f>
        <v/>
      </c>
      <c r="H258" s="29" t="str">
        <f t="shared" si="79"/>
        <v/>
      </c>
      <c r="I258" s="29" t="str">
        <f t="shared" si="61"/>
        <v/>
      </c>
      <c r="J258" s="30" t="e">
        <f>IF('Program 2'!Beg_Bal&gt;0,E258*($G$3/($G$3+$G$5)),0)</f>
        <v>#VALUE!</v>
      </c>
      <c r="K258" s="30" t="e">
        <f>IF('Program 2'!Beg_Bal&gt;0,E258*($G$5/($G$5+$G$3)),0)</f>
        <v>#VALUE!</v>
      </c>
      <c r="L258" s="30" t="e">
        <f>IF(C258&lt;0,C258*0,IF($M$5&lt;1,(($M$5/12)*'Program 2'!C258),$M$5))</f>
        <v>#VALUE!</v>
      </c>
      <c r="M258" s="26"/>
      <c r="N258" s="26"/>
      <c r="O258" s="38">
        <f t="shared" si="71"/>
        <v>0</v>
      </c>
      <c r="P258" s="26" t="e">
        <f t="shared" si="72"/>
        <v>#VALUE!</v>
      </c>
      <c r="Q258" s="26" t="e">
        <f t="shared" si="62"/>
        <v>#VALUE!</v>
      </c>
      <c r="R258" s="31" t="e">
        <f t="shared" si="73"/>
        <v>#VALUE!</v>
      </c>
      <c r="S258" s="31" t="e">
        <f t="shared" si="74"/>
        <v>#VALUE!</v>
      </c>
      <c r="T258" s="31" t="e">
        <f t="shared" si="75"/>
        <v>#VALUE!</v>
      </c>
      <c r="U258" s="31" t="e">
        <f t="shared" si="76"/>
        <v>#VALUE!</v>
      </c>
      <c r="V258" s="26" t="e">
        <f t="shared" si="63"/>
        <v>#VALUE!</v>
      </c>
      <c r="W258" s="26" t="e">
        <f t="shared" si="64"/>
        <v>#VALUE!</v>
      </c>
      <c r="X258" s="26" t="e">
        <f t="shared" si="65"/>
        <v>#VALUE!</v>
      </c>
      <c r="Y258" s="26" t="e">
        <f t="shared" si="66"/>
        <v>#VALUE!</v>
      </c>
      <c r="Z258" s="26" t="e">
        <f t="shared" si="67"/>
        <v>#VALUE!</v>
      </c>
      <c r="AA258" s="26" t="e">
        <f t="shared" si="68"/>
        <v>#VALUE!</v>
      </c>
      <c r="AB258" s="26" t="e">
        <f>IF(P258&gt;0,IF(SUM($N$16:N258)&gt;0,'Program 2'!Loan_Amount-SUM($N$16:N258),'Program 2'!Loan_Amount),0)</f>
        <v>#VALUE!</v>
      </c>
      <c r="AC258" s="37" t="e">
        <f>AB258*('Step 2 Program Parameters'!$C$3/12)</f>
        <v>#VALUE!</v>
      </c>
      <c r="AD258" s="26"/>
      <c r="AE258" s="26"/>
    </row>
    <row r="259" spans="1:31" x14ac:dyDescent="0.2">
      <c r="A259" s="27" t="str">
        <f>IF(Values_Entered,A258+1,"")</f>
        <v/>
      </c>
      <c r="B259" s="28" t="str">
        <f t="shared" si="69"/>
        <v/>
      </c>
      <c r="C259" s="29" t="str">
        <f t="shared" si="77"/>
        <v/>
      </c>
      <c r="D259" s="29" t="str">
        <f t="shared" si="78"/>
        <v/>
      </c>
      <c r="E259" s="29" t="str">
        <f t="shared" si="70"/>
        <v/>
      </c>
      <c r="F259" s="29" t="str">
        <f t="shared" si="60"/>
        <v/>
      </c>
      <c r="G259" s="29" t="str">
        <f>IF(Pay_Num&lt;&gt;"",IF('Program 2'!Pay_Num&lt;=$J$2,0,Total_Pay-Int),"")</f>
        <v/>
      </c>
      <c r="H259" s="29" t="str">
        <f t="shared" si="79"/>
        <v/>
      </c>
      <c r="I259" s="29" t="str">
        <f t="shared" si="61"/>
        <v/>
      </c>
      <c r="J259" s="30" t="e">
        <f>IF('Program 2'!Beg_Bal&gt;0,E259*($G$3/($G$3+$G$5)),0)</f>
        <v>#VALUE!</v>
      </c>
      <c r="K259" s="30" t="e">
        <f>IF('Program 2'!Beg_Bal&gt;0,E259*($G$5/($G$5+$G$3)),0)</f>
        <v>#VALUE!</v>
      </c>
      <c r="L259" s="30" t="e">
        <f>IF(C259&lt;0,C259*0,IF($M$5&lt;1,(($M$5/12)*'Program 2'!C259),$M$5))</f>
        <v>#VALUE!</v>
      </c>
      <c r="M259" s="26"/>
      <c r="N259" s="26"/>
      <c r="O259" s="38">
        <f t="shared" si="71"/>
        <v>0</v>
      </c>
      <c r="P259" s="26" t="e">
        <f t="shared" si="72"/>
        <v>#VALUE!</v>
      </c>
      <c r="Q259" s="26" t="e">
        <f t="shared" si="62"/>
        <v>#VALUE!</v>
      </c>
      <c r="R259" s="31" t="e">
        <f t="shared" si="73"/>
        <v>#VALUE!</v>
      </c>
      <c r="S259" s="31" t="e">
        <f t="shared" si="74"/>
        <v>#VALUE!</v>
      </c>
      <c r="T259" s="31" t="e">
        <f t="shared" si="75"/>
        <v>#VALUE!</v>
      </c>
      <c r="U259" s="31" t="e">
        <f t="shared" si="76"/>
        <v>#VALUE!</v>
      </c>
      <c r="V259" s="26" t="e">
        <f t="shared" si="63"/>
        <v>#VALUE!</v>
      </c>
      <c r="W259" s="26" t="e">
        <f t="shared" si="64"/>
        <v>#VALUE!</v>
      </c>
      <c r="X259" s="26" t="e">
        <f t="shared" si="65"/>
        <v>#VALUE!</v>
      </c>
      <c r="Y259" s="26" t="e">
        <f t="shared" si="66"/>
        <v>#VALUE!</v>
      </c>
      <c r="Z259" s="26" t="e">
        <f t="shared" si="67"/>
        <v>#VALUE!</v>
      </c>
      <c r="AA259" s="26" t="e">
        <f t="shared" si="68"/>
        <v>#VALUE!</v>
      </c>
      <c r="AB259" s="26" t="e">
        <f>IF(P259&gt;0,IF(SUM($N$16:N259)&gt;0,'Program 2'!Loan_Amount-SUM($N$16:N259),'Program 2'!Loan_Amount),0)</f>
        <v>#VALUE!</v>
      </c>
      <c r="AC259" s="37" t="e">
        <f>AB259*('Step 2 Program Parameters'!$C$3/12)</f>
        <v>#VALUE!</v>
      </c>
      <c r="AD259" s="26"/>
      <c r="AE259" s="26"/>
    </row>
    <row r="260" spans="1:31" x14ac:dyDescent="0.2">
      <c r="A260" s="27" t="str">
        <f>IF(Values_Entered,A259+1,"")</f>
        <v/>
      </c>
      <c r="B260" s="28" t="str">
        <f t="shared" si="69"/>
        <v/>
      </c>
      <c r="C260" s="29" t="str">
        <f t="shared" si="77"/>
        <v/>
      </c>
      <c r="D260" s="29" t="str">
        <f t="shared" si="78"/>
        <v/>
      </c>
      <c r="E260" s="29" t="str">
        <f t="shared" si="70"/>
        <v/>
      </c>
      <c r="F260" s="29" t="str">
        <f t="shared" si="60"/>
        <v/>
      </c>
      <c r="G260" s="29" t="str">
        <f>IF(Pay_Num&lt;&gt;"",IF('Program 2'!Pay_Num&lt;=$J$2,0,Total_Pay-Int),"")</f>
        <v/>
      </c>
      <c r="H260" s="29" t="str">
        <f t="shared" si="79"/>
        <v/>
      </c>
      <c r="I260" s="29" t="str">
        <f t="shared" si="61"/>
        <v/>
      </c>
      <c r="J260" s="30" t="e">
        <f>IF('Program 2'!Beg_Bal&gt;0,E260*($G$3/($G$3+$G$5)),0)</f>
        <v>#VALUE!</v>
      </c>
      <c r="K260" s="30" t="e">
        <f>IF('Program 2'!Beg_Bal&gt;0,E260*($G$5/($G$5+$G$3)),0)</f>
        <v>#VALUE!</v>
      </c>
      <c r="L260" s="30" t="e">
        <f>IF(C260&lt;0,C260*0,IF($M$5&lt;1,(($M$5/12)*'Program 2'!C260),$M$5))</f>
        <v>#VALUE!</v>
      </c>
      <c r="M260" s="26"/>
      <c r="N260" s="26"/>
      <c r="O260" s="38">
        <f t="shared" si="71"/>
        <v>0</v>
      </c>
      <c r="P260" s="26" t="e">
        <f t="shared" si="72"/>
        <v>#VALUE!</v>
      </c>
      <c r="Q260" s="26" t="e">
        <f t="shared" si="62"/>
        <v>#VALUE!</v>
      </c>
      <c r="R260" s="31" t="e">
        <f t="shared" si="73"/>
        <v>#VALUE!</v>
      </c>
      <c r="S260" s="31" t="e">
        <f t="shared" si="74"/>
        <v>#VALUE!</v>
      </c>
      <c r="T260" s="31" t="e">
        <f t="shared" si="75"/>
        <v>#VALUE!</v>
      </c>
      <c r="U260" s="31" t="e">
        <f t="shared" si="76"/>
        <v>#VALUE!</v>
      </c>
      <c r="V260" s="26" t="e">
        <f t="shared" si="63"/>
        <v>#VALUE!</v>
      </c>
      <c r="W260" s="26" t="e">
        <f t="shared" si="64"/>
        <v>#VALUE!</v>
      </c>
      <c r="X260" s="26" t="e">
        <f t="shared" si="65"/>
        <v>#VALUE!</v>
      </c>
      <c r="Y260" s="26" t="e">
        <f t="shared" si="66"/>
        <v>#VALUE!</v>
      </c>
      <c r="Z260" s="26" t="e">
        <f t="shared" si="67"/>
        <v>#VALUE!</v>
      </c>
      <c r="AA260" s="26" t="e">
        <f t="shared" si="68"/>
        <v>#VALUE!</v>
      </c>
      <c r="AB260" s="26" t="e">
        <f>IF(P260&gt;0,IF(SUM($N$16:N260)&gt;0,'Program 2'!Loan_Amount-SUM($N$16:N260),'Program 2'!Loan_Amount),0)</f>
        <v>#VALUE!</v>
      </c>
      <c r="AC260" s="37" t="e">
        <f>AB260*('Step 2 Program Parameters'!$C$3/12)</f>
        <v>#VALUE!</v>
      </c>
      <c r="AD260" s="26"/>
      <c r="AE260" s="26"/>
    </row>
    <row r="261" spans="1:31" x14ac:dyDescent="0.2">
      <c r="A261" s="27" t="str">
        <f>IF(Values_Entered,A260+1,"")</f>
        <v/>
      </c>
      <c r="B261" s="28" t="str">
        <f t="shared" si="69"/>
        <v/>
      </c>
      <c r="C261" s="29" t="str">
        <f t="shared" si="77"/>
        <v/>
      </c>
      <c r="D261" s="29" t="str">
        <f t="shared" si="78"/>
        <v/>
      </c>
      <c r="E261" s="29" t="str">
        <f t="shared" si="70"/>
        <v/>
      </c>
      <c r="F261" s="29" t="str">
        <f t="shared" si="60"/>
        <v/>
      </c>
      <c r="G261" s="29" t="str">
        <f>IF(Pay_Num&lt;&gt;"",IF('Program 2'!Pay_Num&lt;=$J$2,0,Total_Pay-Int),"")</f>
        <v/>
      </c>
      <c r="H261" s="29" t="str">
        <f t="shared" si="79"/>
        <v/>
      </c>
      <c r="I261" s="29" t="str">
        <f t="shared" si="61"/>
        <v/>
      </c>
      <c r="J261" s="30" t="e">
        <f>IF('Program 2'!Beg_Bal&gt;0,E261*($G$3/($G$3+$G$5)),0)</f>
        <v>#VALUE!</v>
      </c>
      <c r="K261" s="30" t="e">
        <f>IF('Program 2'!Beg_Bal&gt;0,E261*($G$5/($G$5+$G$3)),0)</f>
        <v>#VALUE!</v>
      </c>
      <c r="L261" s="30" t="e">
        <f>IF(C261&lt;0,C261*0,IF($M$5&lt;1,(($M$5/12)*'Program 2'!C261),$M$5))</f>
        <v>#VALUE!</v>
      </c>
      <c r="M261" s="26"/>
      <c r="N261" s="26"/>
      <c r="O261" s="38">
        <f t="shared" si="71"/>
        <v>0</v>
      </c>
      <c r="P261" s="26" t="e">
        <f t="shared" si="72"/>
        <v>#VALUE!</v>
      </c>
      <c r="Q261" s="26" t="e">
        <f t="shared" si="62"/>
        <v>#VALUE!</v>
      </c>
      <c r="R261" s="31" t="e">
        <f t="shared" si="73"/>
        <v>#VALUE!</v>
      </c>
      <c r="S261" s="31" t="e">
        <f t="shared" si="74"/>
        <v>#VALUE!</v>
      </c>
      <c r="T261" s="31" t="e">
        <f t="shared" si="75"/>
        <v>#VALUE!</v>
      </c>
      <c r="U261" s="31" t="e">
        <f t="shared" si="76"/>
        <v>#VALUE!</v>
      </c>
      <c r="V261" s="26" t="e">
        <f t="shared" si="63"/>
        <v>#VALUE!</v>
      </c>
      <c r="W261" s="26" t="e">
        <f t="shared" si="64"/>
        <v>#VALUE!</v>
      </c>
      <c r="X261" s="26" t="e">
        <f t="shared" si="65"/>
        <v>#VALUE!</v>
      </c>
      <c r="Y261" s="26" t="e">
        <f t="shared" si="66"/>
        <v>#VALUE!</v>
      </c>
      <c r="Z261" s="26" t="e">
        <f t="shared" si="67"/>
        <v>#VALUE!</v>
      </c>
      <c r="AA261" s="26" t="e">
        <f t="shared" si="68"/>
        <v>#VALUE!</v>
      </c>
      <c r="AB261" s="26" t="e">
        <f>IF(P261&gt;0,IF(SUM($N$16:N261)&gt;0,'Program 2'!Loan_Amount-SUM($N$16:N261),'Program 2'!Loan_Amount),0)</f>
        <v>#VALUE!</v>
      </c>
      <c r="AC261" s="37" t="e">
        <f>AB261*('Step 2 Program Parameters'!$C$3/12)</f>
        <v>#VALUE!</v>
      </c>
      <c r="AD261" s="26"/>
    </row>
    <row r="262" spans="1:31" x14ac:dyDescent="0.2">
      <c r="A262" s="27" t="str">
        <f>IF(Values_Entered,A261+1,"")</f>
        <v/>
      </c>
      <c r="B262" s="28" t="str">
        <f t="shared" si="69"/>
        <v/>
      </c>
      <c r="C262" s="29" t="str">
        <f t="shared" si="77"/>
        <v/>
      </c>
      <c r="D262" s="29" t="str">
        <f t="shared" si="78"/>
        <v/>
      </c>
      <c r="E262" s="29" t="str">
        <f t="shared" si="70"/>
        <v/>
      </c>
      <c r="F262" s="29" t="str">
        <f t="shared" si="60"/>
        <v/>
      </c>
      <c r="G262" s="29" t="str">
        <f>IF(Pay_Num&lt;&gt;"",IF('Program 2'!Pay_Num&lt;=$J$2,0,Total_Pay-Int),"")</f>
        <v/>
      </c>
      <c r="H262" s="29" t="str">
        <f t="shared" si="79"/>
        <v/>
      </c>
      <c r="I262" s="29" t="str">
        <f t="shared" si="61"/>
        <v/>
      </c>
      <c r="J262" s="30" t="e">
        <f>IF('Program 2'!Beg_Bal&gt;0,E262*($G$3/($G$3+$G$5)),0)</f>
        <v>#VALUE!</v>
      </c>
      <c r="K262" s="30" t="e">
        <f>IF('Program 2'!Beg_Bal&gt;0,E262*($G$5/($G$5+$G$3)),0)</f>
        <v>#VALUE!</v>
      </c>
      <c r="L262" s="30" t="e">
        <f>IF(C262&lt;0,C262*0,IF($M$5&lt;1,(($M$5/12)*'Program 2'!C262),$M$5))</f>
        <v>#VALUE!</v>
      </c>
      <c r="M262" s="26"/>
      <c r="N262" s="26"/>
      <c r="O262" s="38">
        <f t="shared" si="71"/>
        <v>0</v>
      </c>
      <c r="P262" s="26" t="e">
        <f t="shared" si="72"/>
        <v>#VALUE!</v>
      </c>
      <c r="Q262" s="26" t="e">
        <f t="shared" si="62"/>
        <v>#VALUE!</v>
      </c>
      <c r="R262" s="31" t="e">
        <f t="shared" si="73"/>
        <v>#VALUE!</v>
      </c>
      <c r="S262" s="31" t="e">
        <f t="shared" si="74"/>
        <v>#VALUE!</v>
      </c>
      <c r="T262" s="31" t="e">
        <f t="shared" si="75"/>
        <v>#VALUE!</v>
      </c>
      <c r="U262" s="31" t="e">
        <f t="shared" si="76"/>
        <v>#VALUE!</v>
      </c>
      <c r="V262" s="26" t="e">
        <f t="shared" si="63"/>
        <v>#VALUE!</v>
      </c>
      <c r="W262" s="26" t="e">
        <f t="shared" si="64"/>
        <v>#VALUE!</v>
      </c>
      <c r="X262" s="26" t="e">
        <f t="shared" si="65"/>
        <v>#VALUE!</v>
      </c>
      <c r="Y262" s="26" t="e">
        <f t="shared" si="66"/>
        <v>#VALUE!</v>
      </c>
      <c r="Z262" s="26" t="e">
        <f t="shared" si="67"/>
        <v>#VALUE!</v>
      </c>
      <c r="AA262" s="26" t="e">
        <f t="shared" si="68"/>
        <v>#VALUE!</v>
      </c>
      <c r="AB262" s="26" t="e">
        <f>IF(P262&gt;0,IF(SUM($N$16:N262)&gt;0,'Program 2'!Loan_Amount-SUM($N$16:N262),'Program 2'!Loan_Amount),0)</f>
        <v>#VALUE!</v>
      </c>
      <c r="AC262" s="37" t="e">
        <f>AB262*('Step 2 Program Parameters'!$C$3/12)</f>
        <v>#VALUE!</v>
      </c>
      <c r="AD262" s="26"/>
    </row>
    <row r="263" spans="1:31" x14ac:dyDescent="0.2">
      <c r="A263" s="27" t="str">
        <f>IF(Values_Entered,A262+1,"")</f>
        <v/>
      </c>
      <c r="B263" s="28" t="str">
        <f t="shared" si="69"/>
        <v/>
      </c>
      <c r="C263" s="29" t="str">
        <f t="shared" si="77"/>
        <v/>
      </c>
      <c r="D263" s="29" t="str">
        <f t="shared" si="78"/>
        <v/>
      </c>
      <c r="E263" s="29" t="str">
        <f t="shared" si="70"/>
        <v/>
      </c>
      <c r="F263" s="29" t="str">
        <f t="shared" si="60"/>
        <v/>
      </c>
      <c r="G263" s="29" t="str">
        <f>IF(Pay_Num&lt;&gt;"",IF('Program 2'!Pay_Num&lt;=$J$2,0,Total_Pay-Int),"")</f>
        <v/>
      </c>
      <c r="H263" s="29" t="str">
        <f t="shared" si="79"/>
        <v/>
      </c>
      <c r="I263" s="29" t="str">
        <f t="shared" si="61"/>
        <v/>
      </c>
      <c r="J263" s="30" t="e">
        <f>IF('Program 2'!Beg_Bal&gt;0,E263*($G$3/($G$3+$G$5)),0)</f>
        <v>#VALUE!</v>
      </c>
      <c r="K263" s="30" t="e">
        <f>IF('Program 2'!Beg_Bal&gt;0,E263*($G$5/($G$5+$G$3)),0)</f>
        <v>#VALUE!</v>
      </c>
      <c r="L263" s="30" t="e">
        <f>IF(C263&lt;0,C263*0,IF($M$5&lt;1,(($M$5/12)*'Program 2'!C263),$M$5))</f>
        <v>#VALUE!</v>
      </c>
      <c r="M263" s="26"/>
      <c r="N263" s="26"/>
      <c r="O263" s="38">
        <f t="shared" si="71"/>
        <v>0</v>
      </c>
      <c r="P263" s="26" t="e">
        <f t="shared" si="72"/>
        <v>#VALUE!</v>
      </c>
      <c r="Q263" s="26" t="e">
        <f t="shared" si="62"/>
        <v>#VALUE!</v>
      </c>
      <c r="R263" s="31" t="e">
        <f t="shared" si="73"/>
        <v>#VALUE!</v>
      </c>
      <c r="S263" s="31" t="e">
        <f t="shared" si="74"/>
        <v>#VALUE!</v>
      </c>
      <c r="T263" s="31" t="e">
        <f t="shared" si="75"/>
        <v>#VALUE!</v>
      </c>
      <c r="U263" s="31" t="e">
        <f t="shared" si="76"/>
        <v>#VALUE!</v>
      </c>
      <c r="V263" s="26" t="e">
        <f t="shared" si="63"/>
        <v>#VALUE!</v>
      </c>
      <c r="W263" s="26" t="e">
        <f t="shared" si="64"/>
        <v>#VALUE!</v>
      </c>
      <c r="X263" s="26" t="e">
        <f t="shared" si="65"/>
        <v>#VALUE!</v>
      </c>
      <c r="Y263" s="26" t="e">
        <f t="shared" si="66"/>
        <v>#VALUE!</v>
      </c>
      <c r="Z263" s="26" t="e">
        <f t="shared" si="67"/>
        <v>#VALUE!</v>
      </c>
      <c r="AA263" s="26" t="e">
        <f t="shared" si="68"/>
        <v>#VALUE!</v>
      </c>
      <c r="AB263" s="26" t="e">
        <f>IF(P263&gt;0,IF(SUM($N$16:N263)&gt;0,'Program 2'!Loan_Amount-SUM($N$16:N263),'Program 2'!Loan_Amount),0)</f>
        <v>#VALUE!</v>
      </c>
      <c r="AC263" s="37" t="e">
        <f>AB263*('Step 2 Program Parameters'!$C$3/12)</f>
        <v>#VALUE!</v>
      </c>
      <c r="AD263" s="26"/>
    </row>
    <row r="264" spans="1:31" x14ac:dyDescent="0.2">
      <c r="A264" s="27" t="str">
        <f>IF(Values_Entered,A263+1,"")</f>
        <v/>
      </c>
      <c r="B264" s="28" t="str">
        <f t="shared" si="69"/>
        <v/>
      </c>
      <c r="C264" s="29" t="str">
        <f t="shared" si="77"/>
        <v/>
      </c>
      <c r="D264" s="29" t="str">
        <f t="shared" si="78"/>
        <v/>
      </c>
      <c r="E264" s="29" t="str">
        <f t="shared" si="70"/>
        <v/>
      </c>
      <c r="F264" s="29" t="str">
        <f t="shared" si="60"/>
        <v/>
      </c>
      <c r="G264" s="29" t="str">
        <f>IF(Pay_Num&lt;&gt;"",IF('Program 2'!Pay_Num&lt;=$J$2,0,Total_Pay-Int),"")</f>
        <v/>
      </c>
      <c r="H264" s="29" t="str">
        <f t="shared" si="79"/>
        <v/>
      </c>
      <c r="I264" s="29" t="str">
        <f t="shared" si="61"/>
        <v/>
      </c>
      <c r="J264" s="30" t="e">
        <f>IF('Program 2'!Beg_Bal&gt;0,E264*($G$3/($G$3+$G$5)),0)</f>
        <v>#VALUE!</v>
      </c>
      <c r="K264" s="30" t="e">
        <f>IF('Program 2'!Beg_Bal&gt;0,E264*($G$5/($G$5+$G$3)),0)</f>
        <v>#VALUE!</v>
      </c>
      <c r="L264" s="30" t="e">
        <f>IF(C264&lt;0,C264*0,IF($M$5&lt;1,(($M$5/12)*'Program 2'!C264),$M$5))</f>
        <v>#VALUE!</v>
      </c>
      <c r="M264" s="26"/>
      <c r="N264" s="26"/>
      <c r="O264" s="38">
        <f t="shared" si="71"/>
        <v>0</v>
      </c>
      <c r="P264" s="26" t="e">
        <f t="shared" si="72"/>
        <v>#VALUE!</v>
      </c>
      <c r="Q264" s="26" t="e">
        <f t="shared" si="62"/>
        <v>#VALUE!</v>
      </c>
      <c r="R264" s="31" t="e">
        <f t="shared" si="73"/>
        <v>#VALUE!</v>
      </c>
      <c r="S264" s="31" t="e">
        <f t="shared" si="74"/>
        <v>#VALUE!</v>
      </c>
      <c r="T264" s="31" t="e">
        <f t="shared" si="75"/>
        <v>#VALUE!</v>
      </c>
      <c r="U264" s="31" t="e">
        <f t="shared" si="76"/>
        <v>#VALUE!</v>
      </c>
      <c r="V264" s="26" t="e">
        <f t="shared" si="63"/>
        <v>#VALUE!</v>
      </c>
      <c r="W264" s="26" t="e">
        <f t="shared" si="64"/>
        <v>#VALUE!</v>
      </c>
      <c r="X264" s="26" t="e">
        <f t="shared" si="65"/>
        <v>#VALUE!</v>
      </c>
      <c r="Y264" s="26" t="e">
        <f t="shared" si="66"/>
        <v>#VALUE!</v>
      </c>
      <c r="Z264" s="26" t="e">
        <f t="shared" si="67"/>
        <v>#VALUE!</v>
      </c>
      <c r="AA264" s="26" t="e">
        <f t="shared" si="68"/>
        <v>#VALUE!</v>
      </c>
      <c r="AB264" s="26" t="e">
        <f>IF(P264&gt;0,IF(SUM($N$16:N264)&gt;0,'Program 2'!Loan_Amount-SUM($N$16:N264),'Program 2'!Loan_Amount),0)</f>
        <v>#VALUE!</v>
      </c>
      <c r="AC264" s="37" t="e">
        <f>AB264*('Step 2 Program Parameters'!$C$3/12)</f>
        <v>#VALUE!</v>
      </c>
      <c r="AD264" s="26"/>
    </row>
    <row r="265" spans="1:31" x14ac:dyDescent="0.2">
      <c r="A265" s="27" t="str">
        <f>IF(Values_Entered,A264+1,"")</f>
        <v/>
      </c>
      <c r="B265" s="28" t="str">
        <f t="shared" si="69"/>
        <v/>
      </c>
      <c r="C265" s="29" t="str">
        <f t="shared" si="77"/>
        <v/>
      </c>
      <c r="D265" s="29" t="str">
        <f t="shared" si="78"/>
        <v/>
      </c>
      <c r="E265" s="29" t="str">
        <f t="shared" si="70"/>
        <v/>
      </c>
      <c r="F265" s="29" t="str">
        <f t="shared" si="60"/>
        <v/>
      </c>
      <c r="G265" s="29" t="str">
        <f>IF(Pay_Num&lt;&gt;"",IF('Program 2'!Pay_Num&lt;=$J$2,0,Total_Pay-Int),"")</f>
        <v/>
      </c>
      <c r="H265" s="29" t="str">
        <f t="shared" si="79"/>
        <v/>
      </c>
      <c r="I265" s="29" t="str">
        <f t="shared" si="61"/>
        <v/>
      </c>
      <c r="J265" s="30" t="e">
        <f>IF('Program 2'!Beg_Bal&gt;0,E265*($G$3/($G$3+$G$5)),0)</f>
        <v>#VALUE!</v>
      </c>
      <c r="K265" s="30" t="e">
        <f>IF('Program 2'!Beg_Bal&gt;0,E265*($G$5/($G$5+$G$3)),0)</f>
        <v>#VALUE!</v>
      </c>
      <c r="L265" s="30" t="e">
        <f>IF(C265&lt;0,C265*0,IF($M$5&lt;1,(($M$5/12)*'Program 2'!C265),$M$5))</f>
        <v>#VALUE!</v>
      </c>
      <c r="M265" s="26"/>
      <c r="N265" s="26"/>
      <c r="O265" s="38">
        <f t="shared" si="71"/>
        <v>0</v>
      </c>
      <c r="P265" s="26" t="e">
        <f t="shared" si="72"/>
        <v>#VALUE!</v>
      </c>
      <c r="Q265" s="26" t="e">
        <f t="shared" si="62"/>
        <v>#VALUE!</v>
      </c>
      <c r="R265" s="31" t="e">
        <f t="shared" si="73"/>
        <v>#VALUE!</v>
      </c>
      <c r="S265" s="31" t="e">
        <f t="shared" si="74"/>
        <v>#VALUE!</v>
      </c>
      <c r="T265" s="31" t="e">
        <f t="shared" si="75"/>
        <v>#VALUE!</v>
      </c>
      <c r="U265" s="31" t="e">
        <f t="shared" si="76"/>
        <v>#VALUE!</v>
      </c>
      <c r="V265" s="26" t="e">
        <f t="shared" si="63"/>
        <v>#VALUE!</v>
      </c>
      <c r="W265" s="26" t="e">
        <f t="shared" si="64"/>
        <v>#VALUE!</v>
      </c>
      <c r="X265" s="26" t="e">
        <f t="shared" si="65"/>
        <v>#VALUE!</v>
      </c>
      <c r="Y265" s="26" t="e">
        <f t="shared" si="66"/>
        <v>#VALUE!</v>
      </c>
      <c r="Z265" s="26" t="e">
        <f t="shared" si="67"/>
        <v>#VALUE!</v>
      </c>
      <c r="AA265" s="26" t="e">
        <f t="shared" si="68"/>
        <v>#VALUE!</v>
      </c>
      <c r="AB265" s="26" t="e">
        <f>IF(P265&gt;0,IF(SUM($N$16:N265)&gt;0,'Program 2'!Loan_Amount-SUM($N$16:N265),'Program 2'!Loan_Amount),0)</f>
        <v>#VALUE!</v>
      </c>
      <c r="AC265" s="37" t="e">
        <f>AB265*('Step 2 Program Parameters'!$C$3/12)</f>
        <v>#VALUE!</v>
      </c>
      <c r="AD265" s="26"/>
    </row>
    <row r="266" spans="1:31" x14ac:dyDescent="0.2">
      <c r="A266" s="27" t="str">
        <f>IF(Values_Entered,A265+1,"")</f>
        <v/>
      </c>
      <c r="B266" s="28" t="str">
        <f t="shared" si="69"/>
        <v/>
      </c>
      <c r="C266" s="29" t="str">
        <f t="shared" si="77"/>
        <v/>
      </c>
      <c r="D266" s="29" t="str">
        <f t="shared" si="78"/>
        <v/>
      </c>
      <c r="E266" s="29" t="str">
        <f t="shared" si="70"/>
        <v/>
      </c>
      <c r="F266" s="29" t="str">
        <f t="shared" si="60"/>
        <v/>
      </c>
      <c r="G266" s="29" t="str">
        <f>IF(Pay_Num&lt;&gt;"",IF('Program 2'!Pay_Num&lt;=$J$2,0,Total_Pay-Int),"")</f>
        <v/>
      </c>
      <c r="H266" s="29" t="str">
        <f t="shared" si="79"/>
        <v/>
      </c>
      <c r="I266" s="29" t="str">
        <f t="shared" si="61"/>
        <v/>
      </c>
      <c r="J266" s="30" t="e">
        <f>IF('Program 2'!Beg_Bal&gt;0,E266*($G$3/($G$3+$G$5)),0)</f>
        <v>#VALUE!</v>
      </c>
      <c r="K266" s="30" t="e">
        <f>IF('Program 2'!Beg_Bal&gt;0,E266*($G$5/($G$5+$G$3)),0)</f>
        <v>#VALUE!</v>
      </c>
      <c r="L266" s="30" t="e">
        <f>IF(C266&lt;0,C266*0,IF($M$5&lt;1,(($M$5/12)*'Program 2'!C266),$M$5))</f>
        <v>#VALUE!</v>
      </c>
      <c r="M266" s="26"/>
      <c r="N266" s="26"/>
      <c r="O266" s="38">
        <f t="shared" si="71"/>
        <v>0</v>
      </c>
      <c r="P266" s="26" t="e">
        <f t="shared" si="72"/>
        <v>#VALUE!</v>
      </c>
      <c r="Q266" s="26" t="e">
        <f t="shared" si="62"/>
        <v>#VALUE!</v>
      </c>
      <c r="R266" s="31" t="e">
        <f t="shared" si="73"/>
        <v>#VALUE!</v>
      </c>
      <c r="S266" s="31" t="e">
        <f t="shared" si="74"/>
        <v>#VALUE!</v>
      </c>
      <c r="T266" s="31" t="e">
        <f t="shared" si="75"/>
        <v>#VALUE!</v>
      </c>
      <c r="U266" s="31" t="e">
        <f t="shared" si="76"/>
        <v>#VALUE!</v>
      </c>
      <c r="V266" s="26" t="e">
        <f t="shared" si="63"/>
        <v>#VALUE!</v>
      </c>
      <c r="W266" s="26" t="e">
        <f t="shared" si="64"/>
        <v>#VALUE!</v>
      </c>
      <c r="X266" s="26" t="e">
        <f t="shared" si="65"/>
        <v>#VALUE!</v>
      </c>
      <c r="Y266" s="26" t="e">
        <f t="shared" si="66"/>
        <v>#VALUE!</v>
      </c>
      <c r="Z266" s="26" t="e">
        <f t="shared" si="67"/>
        <v>#VALUE!</v>
      </c>
      <c r="AA266" s="26" t="e">
        <f t="shared" si="68"/>
        <v>#VALUE!</v>
      </c>
      <c r="AB266" s="26" t="e">
        <f>IF(P266&gt;0,IF(SUM($N$16:N266)&gt;0,'Program 2'!Loan_Amount-SUM($N$16:N266),'Program 2'!Loan_Amount),0)</f>
        <v>#VALUE!</v>
      </c>
      <c r="AC266" s="37" t="e">
        <f>AB266*('Step 2 Program Parameters'!$C$3/12)</f>
        <v>#VALUE!</v>
      </c>
      <c r="AD266" s="26"/>
    </row>
    <row r="267" spans="1:31" x14ac:dyDescent="0.2">
      <c r="A267" s="27" t="str">
        <f>IF(Values_Entered,A266+1,"")</f>
        <v/>
      </c>
      <c r="B267" s="28" t="str">
        <f t="shared" si="69"/>
        <v/>
      </c>
      <c r="C267" s="29" t="str">
        <f t="shared" si="77"/>
        <v/>
      </c>
      <c r="D267" s="29" t="str">
        <f t="shared" si="78"/>
        <v/>
      </c>
      <c r="E267" s="29" t="str">
        <f t="shared" si="70"/>
        <v/>
      </c>
      <c r="F267" s="29" t="str">
        <f t="shared" si="60"/>
        <v/>
      </c>
      <c r="G267" s="29" t="str">
        <f>IF(Pay_Num&lt;&gt;"",IF('Program 2'!Pay_Num&lt;=$J$2,0,Total_Pay-Int),"")</f>
        <v/>
      </c>
      <c r="H267" s="29" t="str">
        <f t="shared" si="79"/>
        <v/>
      </c>
      <c r="I267" s="29" t="str">
        <f t="shared" si="61"/>
        <v/>
      </c>
      <c r="J267" s="30" t="e">
        <f>IF('Program 2'!Beg_Bal&gt;0,E267*($G$3/($G$3+$G$5)),0)</f>
        <v>#VALUE!</v>
      </c>
      <c r="K267" s="30" t="e">
        <f>IF('Program 2'!Beg_Bal&gt;0,E267*($G$5/($G$5+$G$3)),0)</f>
        <v>#VALUE!</v>
      </c>
      <c r="L267" s="30" t="e">
        <f>IF(C267&lt;0,C267*0,IF($M$5&lt;1,(($M$5/12)*'Program 2'!C267),$M$5))</f>
        <v>#VALUE!</v>
      </c>
      <c r="M267" s="26"/>
      <c r="N267" s="26"/>
      <c r="O267" s="38">
        <f t="shared" si="71"/>
        <v>0</v>
      </c>
      <c r="P267" s="26" t="e">
        <f t="shared" si="72"/>
        <v>#VALUE!</v>
      </c>
      <c r="Q267" s="26" t="e">
        <f t="shared" si="62"/>
        <v>#VALUE!</v>
      </c>
      <c r="R267" s="31" t="e">
        <f t="shared" si="73"/>
        <v>#VALUE!</v>
      </c>
      <c r="S267" s="31" t="e">
        <f t="shared" si="74"/>
        <v>#VALUE!</v>
      </c>
      <c r="T267" s="31" t="e">
        <f t="shared" si="75"/>
        <v>#VALUE!</v>
      </c>
      <c r="U267" s="31" t="e">
        <f t="shared" si="76"/>
        <v>#VALUE!</v>
      </c>
      <c r="V267" s="26" t="e">
        <f t="shared" si="63"/>
        <v>#VALUE!</v>
      </c>
      <c r="W267" s="26" t="e">
        <f t="shared" si="64"/>
        <v>#VALUE!</v>
      </c>
      <c r="X267" s="26" t="e">
        <f t="shared" si="65"/>
        <v>#VALUE!</v>
      </c>
      <c r="Y267" s="26" t="e">
        <f t="shared" si="66"/>
        <v>#VALUE!</v>
      </c>
      <c r="Z267" s="26" t="e">
        <f t="shared" si="67"/>
        <v>#VALUE!</v>
      </c>
      <c r="AA267" s="26" t="e">
        <f t="shared" si="68"/>
        <v>#VALUE!</v>
      </c>
      <c r="AB267" s="26" t="e">
        <f>IF(P267&gt;0,IF(SUM($N$16:N267)&gt;0,'Program 2'!Loan_Amount-SUM($N$16:N267),'Program 2'!Loan_Amount),0)</f>
        <v>#VALUE!</v>
      </c>
      <c r="AC267" s="37" t="e">
        <f>AB267*('Step 2 Program Parameters'!$C$3/12)</f>
        <v>#VALUE!</v>
      </c>
      <c r="AD267" s="26"/>
      <c r="AE267" s="1" t="e">
        <f>'Step 2 Program Parameters'!$C$35*'Program 2'!Z267</f>
        <v>#VALUE!</v>
      </c>
    </row>
    <row r="268" spans="1:31" x14ac:dyDescent="0.2">
      <c r="A268" s="27" t="str">
        <f>IF(Values_Entered,A267+1,"")</f>
        <v/>
      </c>
      <c r="B268" s="28" t="str">
        <f t="shared" si="69"/>
        <v/>
      </c>
      <c r="C268" s="29" t="str">
        <f t="shared" si="77"/>
        <v/>
      </c>
      <c r="D268" s="29" t="str">
        <f t="shared" si="78"/>
        <v/>
      </c>
      <c r="E268" s="29" t="str">
        <f t="shared" si="70"/>
        <v/>
      </c>
      <c r="F268" s="29" t="str">
        <f t="shared" si="60"/>
        <v/>
      </c>
      <c r="G268" s="29" t="str">
        <f>IF(Pay_Num&lt;&gt;"",IF('Program 2'!Pay_Num&lt;=$J$2,0,Total_Pay-Int),"")</f>
        <v/>
      </c>
      <c r="H268" s="29" t="str">
        <f t="shared" si="79"/>
        <v/>
      </c>
      <c r="I268" s="29" t="str">
        <f t="shared" si="61"/>
        <v/>
      </c>
      <c r="J268" s="30" t="e">
        <f>IF('Program 2'!Beg_Bal&gt;0,E268*($G$3/($G$3+$G$5)),0)</f>
        <v>#VALUE!</v>
      </c>
      <c r="K268" s="30" t="e">
        <f>IF('Program 2'!Beg_Bal&gt;0,E268*($G$5/($G$5+$G$3)),0)</f>
        <v>#VALUE!</v>
      </c>
      <c r="L268" s="30" t="e">
        <f>IF(C268&lt;0,C268*0,IF($M$5&lt;1,(($M$5/12)*'Program 2'!C268),$M$5))</f>
        <v>#VALUE!</v>
      </c>
      <c r="M268" s="26"/>
      <c r="N268" s="26"/>
      <c r="O268" s="38">
        <f t="shared" si="71"/>
        <v>0</v>
      </c>
      <c r="P268" s="26" t="e">
        <f t="shared" si="72"/>
        <v>#VALUE!</v>
      </c>
      <c r="Q268" s="26" t="e">
        <f t="shared" si="62"/>
        <v>#VALUE!</v>
      </c>
      <c r="R268" s="31" t="e">
        <f t="shared" si="73"/>
        <v>#VALUE!</v>
      </c>
      <c r="S268" s="31" t="e">
        <f t="shared" si="74"/>
        <v>#VALUE!</v>
      </c>
      <c r="T268" s="31" t="e">
        <f t="shared" si="75"/>
        <v>#VALUE!</v>
      </c>
      <c r="U268" s="31" t="e">
        <f t="shared" si="76"/>
        <v>#VALUE!</v>
      </c>
      <c r="V268" s="26" t="e">
        <f t="shared" si="63"/>
        <v>#VALUE!</v>
      </c>
      <c r="W268" s="26" t="e">
        <f t="shared" si="64"/>
        <v>#VALUE!</v>
      </c>
      <c r="X268" s="26" t="e">
        <f t="shared" si="65"/>
        <v>#VALUE!</v>
      </c>
      <c r="Y268" s="26" t="e">
        <f t="shared" si="66"/>
        <v>#VALUE!</v>
      </c>
      <c r="Z268" s="26" t="e">
        <f t="shared" si="67"/>
        <v>#VALUE!</v>
      </c>
      <c r="AA268" s="26" t="e">
        <f t="shared" si="68"/>
        <v>#VALUE!</v>
      </c>
      <c r="AB268" s="26" t="e">
        <f>IF(P268&gt;0,IF(SUM($N$16:N268)&gt;0,'Program 2'!Loan_Amount-SUM($N$16:N268),'Program 2'!Loan_Amount),0)</f>
        <v>#VALUE!</v>
      </c>
      <c r="AC268" s="37" t="e">
        <f>AB268*('Step 2 Program Parameters'!$C$3/12)</f>
        <v>#VALUE!</v>
      </c>
      <c r="AD268" s="26"/>
      <c r="AE268" s="26"/>
    </row>
    <row r="269" spans="1:31" x14ac:dyDescent="0.2">
      <c r="A269" s="27" t="str">
        <f>IF(Values_Entered,A268+1,"")</f>
        <v/>
      </c>
      <c r="B269" s="28" t="str">
        <f t="shared" si="69"/>
        <v/>
      </c>
      <c r="C269" s="29" t="str">
        <f t="shared" si="77"/>
        <v/>
      </c>
      <c r="D269" s="29" t="str">
        <f t="shared" si="78"/>
        <v/>
      </c>
      <c r="E269" s="29" t="str">
        <f t="shared" si="70"/>
        <v/>
      </c>
      <c r="F269" s="29" t="str">
        <f t="shared" si="60"/>
        <v/>
      </c>
      <c r="G269" s="29" t="str">
        <f>IF(Pay_Num&lt;&gt;"",IF('Program 2'!Pay_Num&lt;=$J$2,0,Total_Pay-Int),"")</f>
        <v/>
      </c>
      <c r="H269" s="29" t="str">
        <f t="shared" si="79"/>
        <v/>
      </c>
      <c r="I269" s="29" t="str">
        <f t="shared" si="61"/>
        <v/>
      </c>
      <c r="J269" s="30" t="e">
        <f>IF('Program 2'!Beg_Bal&gt;0,E269*($G$3/($G$3+$G$5)),0)</f>
        <v>#VALUE!</v>
      </c>
      <c r="K269" s="30" t="e">
        <f>IF('Program 2'!Beg_Bal&gt;0,E269*($G$5/($G$5+$G$3)),0)</f>
        <v>#VALUE!</v>
      </c>
      <c r="L269" s="30" t="e">
        <f>IF(C269&lt;0,C269*0,IF($M$5&lt;1,(($M$5/12)*'Program 2'!C269),$M$5))</f>
        <v>#VALUE!</v>
      </c>
      <c r="M269" s="26"/>
      <c r="N269" s="26"/>
      <c r="O269" s="38">
        <f t="shared" si="71"/>
        <v>0</v>
      </c>
      <c r="P269" s="26" t="e">
        <f t="shared" si="72"/>
        <v>#VALUE!</v>
      </c>
      <c r="Q269" s="26" t="e">
        <f t="shared" si="62"/>
        <v>#VALUE!</v>
      </c>
      <c r="R269" s="31" t="e">
        <f t="shared" si="73"/>
        <v>#VALUE!</v>
      </c>
      <c r="S269" s="31" t="e">
        <f t="shared" si="74"/>
        <v>#VALUE!</v>
      </c>
      <c r="T269" s="31" t="e">
        <f t="shared" si="75"/>
        <v>#VALUE!</v>
      </c>
      <c r="U269" s="31" t="e">
        <f t="shared" si="76"/>
        <v>#VALUE!</v>
      </c>
      <c r="V269" s="26" t="e">
        <f t="shared" si="63"/>
        <v>#VALUE!</v>
      </c>
      <c r="W269" s="26" t="e">
        <f t="shared" si="64"/>
        <v>#VALUE!</v>
      </c>
      <c r="X269" s="26" t="e">
        <f t="shared" si="65"/>
        <v>#VALUE!</v>
      </c>
      <c r="Y269" s="26" t="e">
        <f t="shared" si="66"/>
        <v>#VALUE!</v>
      </c>
      <c r="Z269" s="26" t="e">
        <f t="shared" si="67"/>
        <v>#VALUE!</v>
      </c>
      <c r="AA269" s="26" t="e">
        <f t="shared" si="68"/>
        <v>#VALUE!</v>
      </c>
      <c r="AB269" s="26" t="e">
        <f>IF(P269&gt;0,IF(SUM($N$16:N269)&gt;0,'Program 2'!Loan_Amount-SUM($N$16:N269),'Program 2'!Loan_Amount),0)</f>
        <v>#VALUE!</v>
      </c>
      <c r="AC269" s="37" t="e">
        <f>AB269*('Step 2 Program Parameters'!$C$3/12)</f>
        <v>#VALUE!</v>
      </c>
      <c r="AD269" s="26"/>
      <c r="AE269" s="26"/>
    </row>
    <row r="270" spans="1:31" x14ac:dyDescent="0.2">
      <c r="A270" s="27" t="str">
        <f>IF(Values_Entered,A269+1,"")</f>
        <v/>
      </c>
      <c r="B270" s="28" t="str">
        <f t="shared" si="69"/>
        <v/>
      </c>
      <c r="C270" s="29" t="str">
        <f t="shared" si="77"/>
        <v/>
      </c>
      <c r="D270" s="29" t="str">
        <f t="shared" si="78"/>
        <v/>
      </c>
      <c r="E270" s="29" t="str">
        <f t="shared" si="70"/>
        <v/>
      </c>
      <c r="F270" s="29" t="str">
        <f t="shared" si="60"/>
        <v/>
      </c>
      <c r="G270" s="29" t="str">
        <f>IF(Pay_Num&lt;&gt;"",IF('Program 2'!Pay_Num&lt;=$J$2,0,Total_Pay-Int),"")</f>
        <v/>
      </c>
      <c r="H270" s="29" t="str">
        <f t="shared" si="79"/>
        <v/>
      </c>
      <c r="I270" s="29" t="str">
        <f t="shared" si="61"/>
        <v/>
      </c>
      <c r="J270" s="30" t="e">
        <f>IF('Program 2'!Beg_Bal&gt;0,E270*($G$3/($G$3+$G$5)),0)</f>
        <v>#VALUE!</v>
      </c>
      <c r="K270" s="30" t="e">
        <f>IF('Program 2'!Beg_Bal&gt;0,E270*($G$5/($G$5+$G$3)),0)</f>
        <v>#VALUE!</v>
      </c>
      <c r="L270" s="30" t="e">
        <f>IF(C270&lt;0,C270*0,IF($M$5&lt;1,(($M$5/12)*'Program 2'!C270),$M$5))</f>
        <v>#VALUE!</v>
      </c>
      <c r="M270" s="26"/>
      <c r="N270" s="26"/>
      <c r="O270" s="38">
        <f t="shared" si="71"/>
        <v>0</v>
      </c>
      <c r="P270" s="26" t="e">
        <f t="shared" si="72"/>
        <v>#VALUE!</v>
      </c>
      <c r="Q270" s="26" t="e">
        <f t="shared" si="62"/>
        <v>#VALUE!</v>
      </c>
      <c r="R270" s="31" t="e">
        <f t="shared" si="73"/>
        <v>#VALUE!</v>
      </c>
      <c r="S270" s="31" t="e">
        <f t="shared" si="74"/>
        <v>#VALUE!</v>
      </c>
      <c r="T270" s="31" t="e">
        <f t="shared" si="75"/>
        <v>#VALUE!</v>
      </c>
      <c r="U270" s="31" t="e">
        <f t="shared" si="76"/>
        <v>#VALUE!</v>
      </c>
      <c r="V270" s="26" t="e">
        <f t="shared" si="63"/>
        <v>#VALUE!</v>
      </c>
      <c r="W270" s="26" t="e">
        <f t="shared" si="64"/>
        <v>#VALUE!</v>
      </c>
      <c r="X270" s="26" t="e">
        <f t="shared" si="65"/>
        <v>#VALUE!</v>
      </c>
      <c r="Y270" s="26" t="e">
        <f t="shared" si="66"/>
        <v>#VALUE!</v>
      </c>
      <c r="Z270" s="26" t="e">
        <f t="shared" si="67"/>
        <v>#VALUE!</v>
      </c>
      <c r="AA270" s="26" t="e">
        <f t="shared" si="68"/>
        <v>#VALUE!</v>
      </c>
      <c r="AB270" s="26" t="e">
        <f>IF(P270&gt;0,IF(SUM($N$16:N270)&gt;0,'Program 2'!Loan_Amount-SUM($N$16:N270),'Program 2'!Loan_Amount),0)</f>
        <v>#VALUE!</v>
      </c>
      <c r="AC270" s="37" t="e">
        <f>AB270*('Step 2 Program Parameters'!$C$3/12)</f>
        <v>#VALUE!</v>
      </c>
      <c r="AD270" s="26"/>
      <c r="AE270" s="26"/>
    </row>
    <row r="271" spans="1:31" x14ac:dyDescent="0.2">
      <c r="A271" s="27" t="str">
        <f>IF(Values_Entered,A270+1,"")</f>
        <v/>
      </c>
      <c r="B271" s="28" t="str">
        <f t="shared" si="69"/>
        <v/>
      </c>
      <c r="C271" s="29" t="str">
        <f t="shared" si="77"/>
        <v/>
      </c>
      <c r="D271" s="29" t="str">
        <f t="shared" si="78"/>
        <v/>
      </c>
      <c r="E271" s="29" t="str">
        <f t="shared" si="70"/>
        <v/>
      </c>
      <c r="F271" s="29" t="str">
        <f t="shared" si="60"/>
        <v/>
      </c>
      <c r="G271" s="29" t="str">
        <f>IF(Pay_Num&lt;&gt;"",IF('Program 2'!Pay_Num&lt;=$J$2,0,Total_Pay-Int),"")</f>
        <v/>
      </c>
      <c r="H271" s="29" t="str">
        <f t="shared" si="79"/>
        <v/>
      </c>
      <c r="I271" s="29" t="str">
        <f t="shared" si="61"/>
        <v/>
      </c>
      <c r="J271" s="30" t="e">
        <f>IF('Program 2'!Beg_Bal&gt;0,E271*($G$3/($G$3+$G$5)),0)</f>
        <v>#VALUE!</v>
      </c>
      <c r="K271" s="30" t="e">
        <f>IF('Program 2'!Beg_Bal&gt;0,E271*($G$5/($G$5+$G$3)),0)</f>
        <v>#VALUE!</v>
      </c>
      <c r="L271" s="30" t="e">
        <f>IF(C271&lt;0,C271*0,IF($M$5&lt;1,(($M$5/12)*'Program 2'!C271),$M$5))</f>
        <v>#VALUE!</v>
      </c>
      <c r="M271" s="26"/>
      <c r="N271" s="26"/>
      <c r="O271" s="38">
        <f t="shared" si="71"/>
        <v>0</v>
      </c>
      <c r="P271" s="26" t="e">
        <f t="shared" si="72"/>
        <v>#VALUE!</v>
      </c>
      <c r="Q271" s="26" t="e">
        <f t="shared" si="62"/>
        <v>#VALUE!</v>
      </c>
      <c r="R271" s="31" t="e">
        <f t="shared" si="73"/>
        <v>#VALUE!</v>
      </c>
      <c r="S271" s="31" t="e">
        <f t="shared" si="74"/>
        <v>#VALUE!</v>
      </c>
      <c r="T271" s="31" t="e">
        <f t="shared" si="75"/>
        <v>#VALUE!</v>
      </c>
      <c r="U271" s="31" t="e">
        <f t="shared" si="76"/>
        <v>#VALUE!</v>
      </c>
      <c r="V271" s="26" t="e">
        <f t="shared" si="63"/>
        <v>#VALUE!</v>
      </c>
      <c r="W271" s="26" t="e">
        <f t="shared" si="64"/>
        <v>#VALUE!</v>
      </c>
      <c r="X271" s="26" t="e">
        <f t="shared" si="65"/>
        <v>#VALUE!</v>
      </c>
      <c r="Y271" s="26" t="e">
        <f t="shared" si="66"/>
        <v>#VALUE!</v>
      </c>
      <c r="Z271" s="26" t="e">
        <f t="shared" si="67"/>
        <v>#VALUE!</v>
      </c>
      <c r="AA271" s="26" t="e">
        <f t="shared" si="68"/>
        <v>#VALUE!</v>
      </c>
      <c r="AB271" s="26" t="e">
        <f>IF(P271&gt;0,IF(SUM($N$16:N271)&gt;0,'Program 2'!Loan_Amount-SUM($N$16:N271),'Program 2'!Loan_Amount),0)</f>
        <v>#VALUE!</v>
      </c>
      <c r="AC271" s="37" t="e">
        <f>AB271*('Step 2 Program Parameters'!$C$3/12)</f>
        <v>#VALUE!</v>
      </c>
      <c r="AD271" s="26"/>
      <c r="AE271" s="26"/>
    </row>
    <row r="272" spans="1:31" x14ac:dyDescent="0.2">
      <c r="A272" s="27" t="str">
        <f>IF(Values_Entered,A271+1,"")</f>
        <v/>
      </c>
      <c r="B272" s="28" t="str">
        <f t="shared" si="69"/>
        <v/>
      </c>
      <c r="C272" s="29" t="str">
        <f t="shared" si="77"/>
        <v/>
      </c>
      <c r="D272" s="29" t="str">
        <f t="shared" si="78"/>
        <v/>
      </c>
      <c r="E272" s="29" t="str">
        <f t="shared" si="70"/>
        <v/>
      </c>
      <c r="F272" s="29" t="str">
        <f t="shared" ref="F272:F335" si="80">IF(Pay_Num&lt;&gt;"",IF(Sched_Pay&gt;Beg_Bal,Beg_Bal+Int,Sched_Pay+Extra_Pay),"")</f>
        <v/>
      </c>
      <c r="G272" s="29" t="str">
        <f>IF(Pay_Num&lt;&gt;"",IF('Program 2'!Pay_Num&lt;=$J$2,0,Total_Pay-Int),"")</f>
        <v/>
      </c>
      <c r="H272" s="29" t="str">
        <f t="shared" si="79"/>
        <v/>
      </c>
      <c r="I272" s="29" t="str">
        <f t="shared" ref="I272:I335" si="81">IF(Pay_Num&lt;&gt;"",IF(Sched_Pay&lt;Beg_Bal,Beg_Bal-Princ,0),"")</f>
        <v/>
      </c>
      <c r="J272" s="30" t="e">
        <f>IF('Program 2'!Beg_Bal&gt;0,E272*($G$3/($G$3+$G$5)),0)</f>
        <v>#VALUE!</v>
      </c>
      <c r="K272" s="30" t="e">
        <f>IF('Program 2'!Beg_Bal&gt;0,E272*($G$5/($G$5+$G$3)),0)</f>
        <v>#VALUE!</v>
      </c>
      <c r="L272" s="30" t="e">
        <f>IF(C272&lt;0,C272*0,IF($M$5&lt;1,(($M$5/12)*'Program 2'!C272),$M$5))</f>
        <v>#VALUE!</v>
      </c>
      <c r="M272" s="26"/>
      <c r="N272" s="26"/>
      <c r="O272" s="38">
        <f t="shared" si="71"/>
        <v>0</v>
      </c>
      <c r="P272" s="26" t="e">
        <f t="shared" si="72"/>
        <v>#VALUE!</v>
      </c>
      <c r="Q272" s="26" t="e">
        <f t="shared" ref="Q272:Q335" si="82">C272*O272</f>
        <v>#VALUE!</v>
      </c>
      <c r="R272" s="31" t="e">
        <f t="shared" si="73"/>
        <v>#VALUE!</v>
      </c>
      <c r="S272" s="31" t="e">
        <f t="shared" si="74"/>
        <v>#VALUE!</v>
      </c>
      <c r="T272" s="31" t="e">
        <f t="shared" si="75"/>
        <v>#VALUE!</v>
      </c>
      <c r="U272" s="31" t="e">
        <f t="shared" si="76"/>
        <v>#VALUE!</v>
      </c>
      <c r="V272" s="26" t="e">
        <f t="shared" ref="V272:V335" si="83">G272*(1-O272)</f>
        <v>#VALUE!</v>
      </c>
      <c r="W272" s="26" t="e">
        <f t="shared" ref="W272:W335" si="84">G272*O272</f>
        <v>#VALUE!</v>
      </c>
      <c r="X272" s="26" t="e">
        <f t="shared" ref="X272:X335" si="85">H272*(1-O272)</f>
        <v>#VALUE!</v>
      </c>
      <c r="Y272" s="26" t="e">
        <f t="shared" ref="Y272:Y335" si="86">H272*O272</f>
        <v>#VALUE!</v>
      </c>
      <c r="Z272" s="26" t="e">
        <f t="shared" ref="Z272:Z335" si="87">I272*(1-O272)</f>
        <v>#VALUE!</v>
      </c>
      <c r="AA272" s="26" t="e">
        <f t="shared" ref="AA272:AA335" si="88">I272*O272</f>
        <v>#VALUE!</v>
      </c>
      <c r="AB272" s="26" t="e">
        <f>IF(P272&gt;0,IF(SUM($N$16:N272)&gt;0,'Program 2'!Loan_Amount-SUM($N$16:N272),'Program 2'!Loan_Amount),0)</f>
        <v>#VALUE!</v>
      </c>
      <c r="AC272" s="37" t="e">
        <f>AB272*('Step 2 Program Parameters'!$C$3/12)</f>
        <v>#VALUE!</v>
      </c>
      <c r="AD272" s="26"/>
      <c r="AE272" s="26"/>
    </row>
    <row r="273" spans="1:31" x14ac:dyDescent="0.2">
      <c r="A273" s="27" t="str">
        <f>IF(Values_Entered,A272+1,"")</f>
        <v/>
      </c>
      <c r="B273" s="28" t="str">
        <f t="shared" ref="B273:B336" si="89">IF(Pay_Num&lt;&gt;"",DATE(YEAR(B272),MONTH(B272)+1,DAY(B272)),"")</f>
        <v/>
      </c>
      <c r="C273" s="29" t="str">
        <f t="shared" si="77"/>
        <v/>
      </c>
      <c r="D273" s="29" t="str">
        <f t="shared" si="78"/>
        <v/>
      </c>
      <c r="E273" s="29" t="str">
        <f t="shared" ref="E273:E336" si="90">IF(Pay_Num&lt;&gt;"",Scheduled_Extra_Payments,"")</f>
        <v/>
      </c>
      <c r="F273" s="29" t="str">
        <f t="shared" si="80"/>
        <v/>
      </c>
      <c r="G273" s="29" t="str">
        <f>IF(Pay_Num&lt;&gt;"",IF('Program 2'!Pay_Num&lt;=$J$2,0,Total_Pay-Int),"")</f>
        <v/>
      </c>
      <c r="H273" s="29" t="str">
        <f t="shared" si="79"/>
        <v/>
      </c>
      <c r="I273" s="29" t="str">
        <f t="shared" si="81"/>
        <v/>
      </c>
      <c r="J273" s="30" t="e">
        <f>IF('Program 2'!Beg_Bal&gt;0,E273*($G$3/($G$3+$G$5)),0)</f>
        <v>#VALUE!</v>
      </c>
      <c r="K273" s="30" t="e">
        <f>IF('Program 2'!Beg_Bal&gt;0,E273*($G$5/($G$5+$G$3)),0)</f>
        <v>#VALUE!</v>
      </c>
      <c r="L273" s="30" t="e">
        <f>IF(C273&lt;0,C273*0,IF($M$5&lt;1,(($M$5/12)*'Program 2'!C273),$M$5))</f>
        <v>#VALUE!</v>
      </c>
      <c r="M273" s="26"/>
      <c r="N273" s="26"/>
      <c r="O273" s="38">
        <f t="shared" ref="O273:O336" si="91">$M$10</f>
        <v>0</v>
      </c>
      <c r="P273" s="26" t="e">
        <f t="shared" ref="P273:P336" si="92">C273*(1-O273)</f>
        <v>#VALUE!</v>
      </c>
      <c r="Q273" s="26" t="e">
        <f t="shared" si="82"/>
        <v>#VALUE!</v>
      </c>
      <c r="R273" s="31" t="e">
        <f t="shared" ref="R273:R336" si="93">J273*(1-O273)</f>
        <v>#VALUE!</v>
      </c>
      <c r="S273" s="31" t="e">
        <f t="shared" ref="S273:S336" si="94">J273*O273</f>
        <v>#VALUE!</v>
      </c>
      <c r="T273" s="31" t="e">
        <f t="shared" ref="T273:T336" si="95">K273*(1-O273)</f>
        <v>#VALUE!</v>
      </c>
      <c r="U273" s="31" t="e">
        <f t="shared" ref="U273:U336" si="96">K273*O273</f>
        <v>#VALUE!</v>
      </c>
      <c r="V273" s="26" t="e">
        <f t="shared" si="83"/>
        <v>#VALUE!</v>
      </c>
      <c r="W273" s="26" t="e">
        <f t="shared" si="84"/>
        <v>#VALUE!</v>
      </c>
      <c r="X273" s="26" t="e">
        <f t="shared" si="85"/>
        <v>#VALUE!</v>
      </c>
      <c r="Y273" s="26" t="e">
        <f t="shared" si="86"/>
        <v>#VALUE!</v>
      </c>
      <c r="Z273" s="26" t="e">
        <f t="shared" si="87"/>
        <v>#VALUE!</v>
      </c>
      <c r="AA273" s="26" t="e">
        <f t="shared" si="88"/>
        <v>#VALUE!</v>
      </c>
      <c r="AB273" s="26" t="e">
        <f>IF(P273&gt;0,IF(SUM($N$16:N273)&gt;0,'Program 2'!Loan_Amount-SUM($N$16:N273),'Program 2'!Loan_Amount),0)</f>
        <v>#VALUE!</v>
      </c>
      <c r="AC273" s="37" t="e">
        <f>AB273*('Step 2 Program Parameters'!$C$3/12)</f>
        <v>#VALUE!</v>
      </c>
      <c r="AD273" s="26"/>
    </row>
    <row r="274" spans="1:31" x14ac:dyDescent="0.2">
      <c r="A274" s="27" t="str">
        <f>IF(Values_Entered,A273+1,"")</f>
        <v/>
      </c>
      <c r="B274" s="28" t="str">
        <f t="shared" si="89"/>
        <v/>
      </c>
      <c r="C274" s="29" t="str">
        <f t="shared" ref="C274:C318" si="97">IF(Pay_Num&lt;&gt;"",I273,"")</f>
        <v/>
      </c>
      <c r="D274" s="29" t="str">
        <f t="shared" ref="D274:D337" si="98">IF(Pay_Num&lt;&gt;"",Scheduled_Monthly_Payment,"")</f>
        <v/>
      </c>
      <c r="E274" s="29" t="str">
        <f t="shared" si="90"/>
        <v/>
      </c>
      <c r="F274" s="29" t="str">
        <f t="shared" si="80"/>
        <v/>
      </c>
      <c r="G274" s="29" t="str">
        <f>IF(Pay_Num&lt;&gt;"",IF('Program 2'!Pay_Num&lt;=$J$2,0,Total_Pay-Int),"")</f>
        <v/>
      </c>
      <c r="H274" s="29" t="str">
        <f t="shared" ref="H274:H337" si="99">IF(Pay_Num&lt;&gt;"",Beg_Bal*Interest_Rate/12,"")</f>
        <v/>
      </c>
      <c r="I274" s="29" t="str">
        <f t="shared" si="81"/>
        <v/>
      </c>
      <c r="J274" s="30" t="e">
        <f>IF('Program 2'!Beg_Bal&gt;0,E274*($G$3/($G$3+$G$5)),0)</f>
        <v>#VALUE!</v>
      </c>
      <c r="K274" s="30" t="e">
        <f>IF('Program 2'!Beg_Bal&gt;0,E274*($G$5/($G$5+$G$3)),0)</f>
        <v>#VALUE!</v>
      </c>
      <c r="L274" s="30" t="e">
        <f>IF(C274&lt;0,C274*0,IF($M$5&lt;1,(($M$5/12)*'Program 2'!C274),$M$5))</f>
        <v>#VALUE!</v>
      </c>
      <c r="M274" s="26"/>
      <c r="N274" s="26"/>
      <c r="O274" s="38">
        <f t="shared" si="91"/>
        <v>0</v>
      </c>
      <c r="P274" s="26" t="e">
        <f t="shared" si="92"/>
        <v>#VALUE!</v>
      </c>
      <c r="Q274" s="26" t="e">
        <f t="shared" si="82"/>
        <v>#VALUE!</v>
      </c>
      <c r="R274" s="31" t="e">
        <f t="shared" si="93"/>
        <v>#VALUE!</v>
      </c>
      <c r="S274" s="31" t="e">
        <f t="shared" si="94"/>
        <v>#VALUE!</v>
      </c>
      <c r="T274" s="31" t="e">
        <f t="shared" si="95"/>
        <v>#VALUE!</v>
      </c>
      <c r="U274" s="31" t="e">
        <f t="shared" si="96"/>
        <v>#VALUE!</v>
      </c>
      <c r="V274" s="26" t="e">
        <f t="shared" si="83"/>
        <v>#VALUE!</v>
      </c>
      <c r="W274" s="26" t="e">
        <f t="shared" si="84"/>
        <v>#VALUE!</v>
      </c>
      <c r="X274" s="26" t="e">
        <f t="shared" si="85"/>
        <v>#VALUE!</v>
      </c>
      <c r="Y274" s="26" t="e">
        <f t="shared" si="86"/>
        <v>#VALUE!</v>
      </c>
      <c r="Z274" s="26" t="e">
        <f t="shared" si="87"/>
        <v>#VALUE!</v>
      </c>
      <c r="AA274" s="26" t="e">
        <f t="shared" si="88"/>
        <v>#VALUE!</v>
      </c>
      <c r="AB274" s="26" t="e">
        <f>IF(P274&gt;0,IF(SUM($N$16:N274)&gt;0,'Program 2'!Loan_Amount-SUM($N$16:N274),'Program 2'!Loan_Amount),0)</f>
        <v>#VALUE!</v>
      </c>
      <c r="AC274" s="37" t="e">
        <f>AB274*('Step 2 Program Parameters'!$C$3/12)</f>
        <v>#VALUE!</v>
      </c>
      <c r="AD274" s="26"/>
    </row>
    <row r="275" spans="1:31" x14ac:dyDescent="0.2">
      <c r="A275" s="27" t="str">
        <f>IF(Values_Entered,A274+1,"")</f>
        <v/>
      </c>
      <c r="B275" s="28" t="str">
        <f t="shared" si="89"/>
        <v/>
      </c>
      <c r="C275" s="29" t="str">
        <f t="shared" si="97"/>
        <v/>
      </c>
      <c r="D275" s="29" t="str">
        <f t="shared" si="98"/>
        <v/>
      </c>
      <c r="E275" s="29" t="str">
        <f t="shared" si="90"/>
        <v/>
      </c>
      <c r="F275" s="29" t="str">
        <f t="shared" si="80"/>
        <v/>
      </c>
      <c r="G275" s="29" t="str">
        <f>IF(Pay_Num&lt;&gt;"",IF('Program 2'!Pay_Num&lt;=$J$2,0,Total_Pay-Int),"")</f>
        <v/>
      </c>
      <c r="H275" s="29" t="str">
        <f t="shared" si="99"/>
        <v/>
      </c>
      <c r="I275" s="29" t="str">
        <f t="shared" si="81"/>
        <v/>
      </c>
      <c r="J275" s="30" t="e">
        <f>IF('Program 2'!Beg_Bal&gt;0,E275*($G$3/($G$3+$G$5)),0)</f>
        <v>#VALUE!</v>
      </c>
      <c r="K275" s="30" t="e">
        <f>IF('Program 2'!Beg_Bal&gt;0,E275*($G$5/($G$5+$G$3)),0)</f>
        <v>#VALUE!</v>
      </c>
      <c r="L275" s="30" t="e">
        <f>IF(C275&lt;0,C275*0,IF($M$5&lt;1,(($M$5/12)*'Program 2'!C275),$M$5))</f>
        <v>#VALUE!</v>
      </c>
      <c r="M275" s="26"/>
      <c r="N275" s="26"/>
      <c r="O275" s="38">
        <f t="shared" si="91"/>
        <v>0</v>
      </c>
      <c r="P275" s="26" t="e">
        <f t="shared" si="92"/>
        <v>#VALUE!</v>
      </c>
      <c r="Q275" s="26" t="e">
        <f t="shared" si="82"/>
        <v>#VALUE!</v>
      </c>
      <c r="R275" s="31" t="e">
        <f t="shared" si="93"/>
        <v>#VALUE!</v>
      </c>
      <c r="S275" s="31" t="e">
        <f t="shared" si="94"/>
        <v>#VALUE!</v>
      </c>
      <c r="T275" s="31" t="e">
        <f t="shared" si="95"/>
        <v>#VALUE!</v>
      </c>
      <c r="U275" s="31" t="e">
        <f t="shared" si="96"/>
        <v>#VALUE!</v>
      </c>
      <c r="V275" s="26" t="e">
        <f t="shared" si="83"/>
        <v>#VALUE!</v>
      </c>
      <c r="W275" s="26" t="e">
        <f t="shared" si="84"/>
        <v>#VALUE!</v>
      </c>
      <c r="X275" s="26" t="e">
        <f t="shared" si="85"/>
        <v>#VALUE!</v>
      </c>
      <c r="Y275" s="26" t="e">
        <f t="shared" si="86"/>
        <v>#VALUE!</v>
      </c>
      <c r="Z275" s="26" t="e">
        <f t="shared" si="87"/>
        <v>#VALUE!</v>
      </c>
      <c r="AA275" s="26" t="e">
        <f t="shared" si="88"/>
        <v>#VALUE!</v>
      </c>
      <c r="AB275" s="26" t="e">
        <f>IF(P275&gt;0,IF(SUM($N$16:N275)&gt;0,'Program 2'!Loan_Amount-SUM($N$16:N275),'Program 2'!Loan_Amount),0)</f>
        <v>#VALUE!</v>
      </c>
      <c r="AC275" s="37" t="e">
        <f>AB275*('Step 2 Program Parameters'!$C$3/12)</f>
        <v>#VALUE!</v>
      </c>
      <c r="AD275" s="26"/>
    </row>
    <row r="276" spans="1:31" x14ac:dyDescent="0.2">
      <c r="A276" s="27" t="str">
        <f>IF(Values_Entered,A275+1,"")</f>
        <v/>
      </c>
      <c r="B276" s="28" t="str">
        <f t="shared" si="89"/>
        <v/>
      </c>
      <c r="C276" s="29" t="str">
        <f t="shared" si="97"/>
        <v/>
      </c>
      <c r="D276" s="29" t="str">
        <f t="shared" si="98"/>
        <v/>
      </c>
      <c r="E276" s="29" t="str">
        <f t="shared" si="90"/>
        <v/>
      </c>
      <c r="F276" s="29" t="str">
        <f t="shared" si="80"/>
        <v/>
      </c>
      <c r="G276" s="29" t="str">
        <f>IF(Pay_Num&lt;&gt;"",IF('Program 2'!Pay_Num&lt;=$J$2,0,Total_Pay-Int),"")</f>
        <v/>
      </c>
      <c r="H276" s="29" t="str">
        <f t="shared" si="99"/>
        <v/>
      </c>
      <c r="I276" s="29" t="str">
        <f t="shared" si="81"/>
        <v/>
      </c>
      <c r="J276" s="30" t="e">
        <f>IF('Program 2'!Beg_Bal&gt;0,E276*($G$3/($G$3+$G$5)),0)</f>
        <v>#VALUE!</v>
      </c>
      <c r="K276" s="30" t="e">
        <f>IF('Program 2'!Beg_Bal&gt;0,E276*($G$5/($G$5+$G$3)),0)</f>
        <v>#VALUE!</v>
      </c>
      <c r="L276" s="30" t="e">
        <f>IF(C276&lt;0,C276*0,IF($M$5&lt;1,(($M$5/12)*'Program 2'!C276),$M$5))</f>
        <v>#VALUE!</v>
      </c>
      <c r="M276" s="26"/>
      <c r="N276" s="26"/>
      <c r="O276" s="38">
        <f t="shared" si="91"/>
        <v>0</v>
      </c>
      <c r="P276" s="26" t="e">
        <f t="shared" si="92"/>
        <v>#VALUE!</v>
      </c>
      <c r="Q276" s="26" t="e">
        <f t="shared" si="82"/>
        <v>#VALUE!</v>
      </c>
      <c r="R276" s="31" t="e">
        <f t="shared" si="93"/>
        <v>#VALUE!</v>
      </c>
      <c r="S276" s="31" t="e">
        <f t="shared" si="94"/>
        <v>#VALUE!</v>
      </c>
      <c r="T276" s="31" t="e">
        <f t="shared" si="95"/>
        <v>#VALUE!</v>
      </c>
      <c r="U276" s="31" t="e">
        <f t="shared" si="96"/>
        <v>#VALUE!</v>
      </c>
      <c r="V276" s="26" t="e">
        <f t="shared" si="83"/>
        <v>#VALUE!</v>
      </c>
      <c r="W276" s="26" t="e">
        <f t="shared" si="84"/>
        <v>#VALUE!</v>
      </c>
      <c r="X276" s="26" t="e">
        <f t="shared" si="85"/>
        <v>#VALUE!</v>
      </c>
      <c r="Y276" s="26" t="e">
        <f t="shared" si="86"/>
        <v>#VALUE!</v>
      </c>
      <c r="Z276" s="26" t="e">
        <f t="shared" si="87"/>
        <v>#VALUE!</v>
      </c>
      <c r="AA276" s="26" t="e">
        <f t="shared" si="88"/>
        <v>#VALUE!</v>
      </c>
      <c r="AB276" s="26" t="e">
        <f>IF(P276&gt;0,IF(SUM($N$16:N276)&gt;0,'Program 2'!Loan_Amount-SUM($N$16:N276),'Program 2'!Loan_Amount),0)</f>
        <v>#VALUE!</v>
      </c>
      <c r="AC276" s="37" t="e">
        <f>AB276*('Step 2 Program Parameters'!$C$3/12)</f>
        <v>#VALUE!</v>
      </c>
      <c r="AD276" s="26"/>
    </row>
    <row r="277" spans="1:31" x14ac:dyDescent="0.2">
      <c r="A277" s="27" t="str">
        <f>IF(Values_Entered,A276+1,"")</f>
        <v/>
      </c>
      <c r="B277" s="28" t="str">
        <f t="shared" si="89"/>
        <v/>
      </c>
      <c r="C277" s="29" t="str">
        <f t="shared" si="97"/>
        <v/>
      </c>
      <c r="D277" s="29" t="str">
        <f t="shared" si="98"/>
        <v/>
      </c>
      <c r="E277" s="29" t="str">
        <f t="shared" si="90"/>
        <v/>
      </c>
      <c r="F277" s="29" t="str">
        <f t="shared" si="80"/>
        <v/>
      </c>
      <c r="G277" s="29" t="str">
        <f>IF(Pay_Num&lt;&gt;"",IF('Program 2'!Pay_Num&lt;=$J$2,0,Total_Pay-Int),"")</f>
        <v/>
      </c>
      <c r="H277" s="29" t="str">
        <f t="shared" si="99"/>
        <v/>
      </c>
      <c r="I277" s="29" t="str">
        <f t="shared" si="81"/>
        <v/>
      </c>
      <c r="J277" s="30" t="e">
        <f>IF('Program 2'!Beg_Bal&gt;0,E277*($G$3/($G$3+$G$5)),0)</f>
        <v>#VALUE!</v>
      </c>
      <c r="K277" s="30" t="e">
        <f>IF('Program 2'!Beg_Bal&gt;0,E277*($G$5/($G$5+$G$3)),0)</f>
        <v>#VALUE!</v>
      </c>
      <c r="L277" s="30" t="e">
        <f>IF(C277&lt;0,C277*0,IF($M$5&lt;1,(($M$5/12)*'Program 2'!C277),$M$5))</f>
        <v>#VALUE!</v>
      </c>
      <c r="M277" s="26"/>
      <c r="N277" s="26"/>
      <c r="O277" s="38">
        <f t="shared" si="91"/>
        <v>0</v>
      </c>
      <c r="P277" s="26" t="e">
        <f t="shared" si="92"/>
        <v>#VALUE!</v>
      </c>
      <c r="Q277" s="26" t="e">
        <f t="shared" si="82"/>
        <v>#VALUE!</v>
      </c>
      <c r="R277" s="31" t="e">
        <f t="shared" si="93"/>
        <v>#VALUE!</v>
      </c>
      <c r="S277" s="31" t="e">
        <f t="shared" si="94"/>
        <v>#VALUE!</v>
      </c>
      <c r="T277" s="31" t="e">
        <f t="shared" si="95"/>
        <v>#VALUE!</v>
      </c>
      <c r="U277" s="31" t="e">
        <f t="shared" si="96"/>
        <v>#VALUE!</v>
      </c>
      <c r="V277" s="26" t="e">
        <f t="shared" si="83"/>
        <v>#VALUE!</v>
      </c>
      <c r="W277" s="26" t="e">
        <f t="shared" si="84"/>
        <v>#VALUE!</v>
      </c>
      <c r="X277" s="26" t="e">
        <f t="shared" si="85"/>
        <v>#VALUE!</v>
      </c>
      <c r="Y277" s="26" t="e">
        <f t="shared" si="86"/>
        <v>#VALUE!</v>
      </c>
      <c r="Z277" s="26" t="e">
        <f t="shared" si="87"/>
        <v>#VALUE!</v>
      </c>
      <c r="AA277" s="26" t="e">
        <f t="shared" si="88"/>
        <v>#VALUE!</v>
      </c>
      <c r="AB277" s="26" t="e">
        <f>IF(P277&gt;0,IF(SUM($N$16:N277)&gt;0,'Program 2'!Loan_Amount-SUM($N$16:N277),'Program 2'!Loan_Amount),0)</f>
        <v>#VALUE!</v>
      </c>
      <c r="AC277" s="37" t="e">
        <f>AB277*('Step 2 Program Parameters'!$C$3/12)</f>
        <v>#VALUE!</v>
      </c>
      <c r="AD277" s="26"/>
    </row>
    <row r="278" spans="1:31" x14ac:dyDescent="0.2">
      <c r="A278" s="27" t="str">
        <f>IF(Values_Entered,A277+1,"")</f>
        <v/>
      </c>
      <c r="B278" s="28" t="str">
        <f t="shared" si="89"/>
        <v/>
      </c>
      <c r="C278" s="29" t="str">
        <f t="shared" si="97"/>
        <v/>
      </c>
      <c r="D278" s="29" t="str">
        <f t="shared" si="98"/>
        <v/>
      </c>
      <c r="E278" s="29" t="str">
        <f t="shared" si="90"/>
        <v/>
      </c>
      <c r="F278" s="29" t="str">
        <f t="shared" si="80"/>
        <v/>
      </c>
      <c r="G278" s="29" t="str">
        <f>IF(Pay_Num&lt;&gt;"",IF('Program 2'!Pay_Num&lt;=$J$2,0,Total_Pay-Int),"")</f>
        <v/>
      </c>
      <c r="H278" s="29" t="str">
        <f t="shared" si="99"/>
        <v/>
      </c>
      <c r="I278" s="29" t="str">
        <f t="shared" si="81"/>
        <v/>
      </c>
      <c r="J278" s="30" t="e">
        <f>IF('Program 2'!Beg_Bal&gt;0,E278*($G$3/($G$3+$G$5)),0)</f>
        <v>#VALUE!</v>
      </c>
      <c r="K278" s="30" t="e">
        <f>IF('Program 2'!Beg_Bal&gt;0,E278*($G$5/($G$5+$G$3)),0)</f>
        <v>#VALUE!</v>
      </c>
      <c r="L278" s="30" t="e">
        <f>IF(C278&lt;0,C278*0,IF($M$5&lt;1,(($M$5/12)*'Program 2'!C278),$M$5))</f>
        <v>#VALUE!</v>
      </c>
      <c r="M278" s="26"/>
      <c r="N278" s="26"/>
      <c r="O278" s="38">
        <f t="shared" si="91"/>
        <v>0</v>
      </c>
      <c r="P278" s="26" t="e">
        <f t="shared" si="92"/>
        <v>#VALUE!</v>
      </c>
      <c r="Q278" s="26" t="e">
        <f t="shared" si="82"/>
        <v>#VALUE!</v>
      </c>
      <c r="R278" s="31" t="e">
        <f t="shared" si="93"/>
        <v>#VALUE!</v>
      </c>
      <c r="S278" s="31" t="e">
        <f t="shared" si="94"/>
        <v>#VALUE!</v>
      </c>
      <c r="T278" s="31" t="e">
        <f t="shared" si="95"/>
        <v>#VALUE!</v>
      </c>
      <c r="U278" s="31" t="e">
        <f t="shared" si="96"/>
        <v>#VALUE!</v>
      </c>
      <c r="V278" s="26" t="e">
        <f t="shared" si="83"/>
        <v>#VALUE!</v>
      </c>
      <c r="W278" s="26" t="e">
        <f t="shared" si="84"/>
        <v>#VALUE!</v>
      </c>
      <c r="X278" s="26" t="e">
        <f t="shared" si="85"/>
        <v>#VALUE!</v>
      </c>
      <c r="Y278" s="26" t="e">
        <f t="shared" si="86"/>
        <v>#VALUE!</v>
      </c>
      <c r="Z278" s="26" t="e">
        <f t="shared" si="87"/>
        <v>#VALUE!</v>
      </c>
      <c r="AA278" s="26" t="e">
        <f t="shared" si="88"/>
        <v>#VALUE!</v>
      </c>
      <c r="AB278" s="26" t="e">
        <f>IF(P278&gt;0,IF(SUM($N$16:N278)&gt;0,'Program 2'!Loan_Amount-SUM($N$16:N278),'Program 2'!Loan_Amount),0)</f>
        <v>#VALUE!</v>
      </c>
      <c r="AC278" s="37" t="e">
        <f>AB278*('Step 2 Program Parameters'!$C$3/12)</f>
        <v>#VALUE!</v>
      </c>
      <c r="AD278" s="26"/>
    </row>
    <row r="279" spans="1:31" x14ac:dyDescent="0.2">
      <c r="A279" s="27" t="str">
        <f>IF(Values_Entered,A278+1,"")</f>
        <v/>
      </c>
      <c r="B279" s="28" t="str">
        <f t="shared" si="89"/>
        <v/>
      </c>
      <c r="C279" s="29" t="str">
        <f t="shared" si="97"/>
        <v/>
      </c>
      <c r="D279" s="29" t="str">
        <f t="shared" si="98"/>
        <v/>
      </c>
      <c r="E279" s="29" t="str">
        <f t="shared" si="90"/>
        <v/>
      </c>
      <c r="F279" s="29" t="str">
        <f t="shared" si="80"/>
        <v/>
      </c>
      <c r="G279" s="29" t="str">
        <f>IF(Pay_Num&lt;&gt;"",IF('Program 2'!Pay_Num&lt;=$J$2,0,Total_Pay-Int),"")</f>
        <v/>
      </c>
      <c r="H279" s="29" t="str">
        <f t="shared" si="99"/>
        <v/>
      </c>
      <c r="I279" s="29" t="str">
        <f t="shared" si="81"/>
        <v/>
      </c>
      <c r="J279" s="30" t="e">
        <f>IF('Program 2'!Beg_Bal&gt;0,E279*($G$3/($G$3+$G$5)),0)</f>
        <v>#VALUE!</v>
      </c>
      <c r="K279" s="30" t="e">
        <f>IF('Program 2'!Beg_Bal&gt;0,E279*($G$5/($G$5+$G$3)),0)</f>
        <v>#VALUE!</v>
      </c>
      <c r="L279" s="30" t="e">
        <f>IF(C279&lt;0,C279*0,IF($M$5&lt;1,(($M$5/12)*'Program 2'!C279),$M$5))</f>
        <v>#VALUE!</v>
      </c>
      <c r="M279" s="26"/>
      <c r="N279" s="26"/>
      <c r="O279" s="38">
        <f t="shared" si="91"/>
        <v>0</v>
      </c>
      <c r="P279" s="26" t="e">
        <f t="shared" si="92"/>
        <v>#VALUE!</v>
      </c>
      <c r="Q279" s="26" t="e">
        <f t="shared" si="82"/>
        <v>#VALUE!</v>
      </c>
      <c r="R279" s="31" t="e">
        <f t="shared" si="93"/>
        <v>#VALUE!</v>
      </c>
      <c r="S279" s="31" t="e">
        <f t="shared" si="94"/>
        <v>#VALUE!</v>
      </c>
      <c r="T279" s="31" t="e">
        <f t="shared" si="95"/>
        <v>#VALUE!</v>
      </c>
      <c r="U279" s="31" t="e">
        <f t="shared" si="96"/>
        <v>#VALUE!</v>
      </c>
      <c r="V279" s="26" t="e">
        <f t="shared" si="83"/>
        <v>#VALUE!</v>
      </c>
      <c r="W279" s="26" t="e">
        <f t="shared" si="84"/>
        <v>#VALUE!</v>
      </c>
      <c r="X279" s="26" t="e">
        <f t="shared" si="85"/>
        <v>#VALUE!</v>
      </c>
      <c r="Y279" s="26" t="e">
        <f t="shared" si="86"/>
        <v>#VALUE!</v>
      </c>
      <c r="Z279" s="26" t="e">
        <f t="shared" si="87"/>
        <v>#VALUE!</v>
      </c>
      <c r="AA279" s="26" t="e">
        <f t="shared" si="88"/>
        <v>#VALUE!</v>
      </c>
      <c r="AB279" s="26" t="e">
        <f>IF(P279&gt;0,IF(SUM($N$16:N279)&gt;0,'Program 2'!Loan_Amount-SUM($N$16:N279),'Program 2'!Loan_Amount),0)</f>
        <v>#VALUE!</v>
      </c>
      <c r="AC279" s="37" t="e">
        <f>AB279*('Step 2 Program Parameters'!$C$3/12)</f>
        <v>#VALUE!</v>
      </c>
      <c r="AD279" s="26"/>
      <c r="AE279" s="1" t="e">
        <f>'Step 2 Program Parameters'!$C$35*'Program 2'!Z279</f>
        <v>#VALUE!</v>
      </c>
    </row>
    <row r="280" spans="1:31" x14ac:dyDescent="0.2">
      <c r="A280" s="27" t="str">
        <f>IF(Values_Entered,A279+1,"")</f>
        <v/>
      </c>
      <c r="B280" s="28" t="str">
        <f t="shared" si="89"/>
        <v/>
      </c>
      <c r="C280" s="29" t="str">
        <f t="shared" si="97"/>
        <v/>
      </c>
      <c r="D280" s="29" t="str">
        <f t="shared" si="98"/>
        <v/>
      </c>
      <c r="E280" s="29" t="str">
        <f t="shared" si="90"/>
        <v/>
      </c>
      <c r="F280" s="29" t="str">
        <f t="shared" si="80"/>
        <v/>
      </c>
      <c r="G280" s="29" t="str">
        <f>IF(Pay_Num&lt;&gt;"",IF('Program 2'!Pay_Num&lt;=$J$2,0,Total_Pay-Int),"")</f>
        <v/>
      </c>
      <c r="H280" s="29" t="str">
        <f t="shared" si="99"/>
        <v/>
      </c>
      <c r="I280" s="29" t="str">
        <f t="shared" si="81"/>
        <v/>
      </c>
      <c r="J280" s="30" t="e">
        <f>IF('Program 2'!Beg_Bal&gt;0,E280*($G$3/($G$3+$G$5)),0)</f>
        <v>#VALUE!</v>
      </c>
      <c r="K280" s="30" t="e">
        <f>IF('Program 2'!Beg_Bal&gt;0,E280*($G$5/($G$5+$G$3)),0)</f>
        <v>#VALUE!</v>
      </c>
      <c r="L280" s="30" t="e">
        <f>IF(C280&lt;0,C280*0,IF($M$5&lt;1,(($M$5/12)*'Program 2'!C280),$M$5))</f>
        <v>#VALUE!</v>
      </c>
      <c r="M280" s="26"/>
      <c r="N280" s="26"/>
      <c r="O280" s="38">
        <f t="shared" si="91"/>
        <v>0</v>
      </c>
      <c r="P280" s="26" t="e">
        <f t="shared" si="92"/>
        <v>#VALUE!</v>
      </c>
      <c r="Q280" s="26" t="e">
        <f t="shared" si="82"/>
        <v>#VALUE!</v>
      </c>
      <c r="R280" s="31" t="e">
        <f t="shared" si="93"/>
        <v>#VALUE!</v>
      </c>
      <c r="S280" s="31" t="e">
        <f t="shared" si="94"/>
        <v>#VALUE!</v>
      </c>
      <c r="T280" s="31" t="e">
        <f t="shared" si="95"/>
        <v>#VALUE!</v>
      </c>
      <c r="U280" s="31" t="e">
        <f t="shared" si="96"/>
        <v>#VALUE!</v>
      </c>
      <c r="V280" s="26" t="e">
        <f t="shared" si="83"/>
        <v>#VALUE!</v>
      </c>
      <c r="W280" s="26" t="e">
        <f t="shared" si="84"/>
        <v>#VALUE!</v>
      </c>
      <c r="X280" s="26" t="e">
        <f t="shared" si="85"/>
        <v>#VALUE!</v>
      </c>
      <c r="Y280" s="26" t="e">
        <f t="shared" si="86"/>
        <v>#VALUE!</v>
      </c>
      <c r="Z280" s="26" t="e">
        <f t="shared" si="87"/>
        <v>#VALUE!</v>
      </c>
      <c r="AA280" s="26" t="e">
        <f t="shared" si="88"/>
        <v>#VALUE!</v>
      </c>
      <c r="AB280" s="26" t="e">
        <f>IF(P280&gt;0,IF(SUM($N$16:N280)&gt;0,'Program 2'!Loan_Amount-SUM($N$16:N280),'Program 2'!Loan_Amount),0)</f>
        <v>#VALUE!</v>
      </c>
      <c r="AC280" s="37" t="e">
        <f>AB280*('Step 2 Program Parameters'!$C$3/12)</f>
        <v>#VALUE!</v>
      </c>
      <c r="AD280" s="26"/>
      <c r="AE280" s="26"/>
    </row>
    <row r="281" spans="1:31" x14ac:dyDescent="0.2">
      <c r="A281" s="27" t="str">
        <f>IF(Values_Entered,A280+1,"")</f>
        <v/>
      </c>
      <c r="B281" s="28" t="str">
        <f t="shared" si="89"/>
        <v/>
      </c>
      <c r="C281" s="29" t="str">
        <f t="shared" si="97"/>
        <v/>
      </c>
      <c r="D281" s="29" t="str">
        <f t="shared" si="98"/>
        <v/>
      </c>
      <c r="E281" s="29" t="str">
        <f t="shared" si="90"/>
        <v/>
      </c>
      <c r="F281" s="29" t="str">
        <f t="shared" si="80"/>
        <v/>
      </c>
      <c r="G281" s="29" t="str">
        <f>IF(Pay_Num&lt;&gt;"",IF('Program 2'!Pay_Num&lt;=$J$2,0,Total_Pay-Int),"")</f>
        <v/>
      </c>
      <c r="H281" s="29" t="str">
        <f t="shared" si="99"/>
        <v/>
      </c>
      <c r="I281" s="29" t="str">
        <f t="shared" si="81"/>
        <v/>
      </c>
      <c r="J281" s="30" t="e">
        <f>IF('Program 2'!Beg_Bal&gt;0,E281*($G$3/($G$3+$G$5)),0)</f>
        <v>#VALUE!</v>
      </c>
      <c r="K281" s="30" t="e">
        <f>IF('Program 2'!Beg_Bal&gt;0,E281*($G$5/($G$5+$G$3)),0)</f>
        <v>#VALUE!</v>
      </c>
      <c r="L281" s="30" t="e">
        <f>IF(C281&lt;0,C281*0,IF($M$5&lt;1,(($M$5/12)*'Program 2'!C281),$M$5))</f>
        <v>#VALUE!</v>
      </c>
      <c r="M281" s="26"/>
      <c r="N281" s="26"/>
      <c r="O281" s="38">
        <f t="shared" si="91"/>
        <v>0</v>
      </c>
      <c r="P281" s="26" t="e">
        <f t="shared" si="92"/>
        <v>#VALUE!</v>
      </c>
      <c r="Q281" s="26" t="e">
        <f t="shared" si="82"/>
        <v>#VALUE!</v>
      </c>
      <c r="R281" s="31" t="e">
        <f t="shared" si="93"/>
        <v>#VALUE!</v>
      </c>
      <c r="S281" s="31" t="e">
        <f t="shared" si="94"/>
        <v>#VALUE!</v>
      </c>
      <c r="T281" s="31" t="e">
        <f t="shared" si="95"/>
        <v>#VALUE!</v>
      </c>
      <c r="U281" s="31" t="e">
        <f t="shared" si="96"/>
        <v>#VALUE!</v>
      </c>
      <c r="V281" s="26" t="e">
        <f t="shared" si="83"/>
        <v>#VALUE!</v>
      </c>
      <c r="W281" s="26" t="e">
        <f t="shared" si="84"/>
        <v>#VALUE!</v>
      </c>
      <c r="X281" s="26" t="e">
        <f t="shared" si="85"/>
        <v>#VALUE!</v>
      </c>
      <c r="Y281" s="26" t="e">
        <f t="shared" si="86"/>
        <v>#VALUE!</v>
      </c>
      <c r="Z281" s="26" t="e">
        <f t="shared" si="87"/>
        <v>#VALUE!</v>
      </c>
      <c r="AA281" s="26" t="e">
        <f t="shared" si="88"/>
        <v>#VALUE!</v>
      </c>
      <c r="AB281" s="26" t="e">
        <f>IF(P281&gt;0,IF(SUM($N$16:N281)&gt;0,'Program 2'!Loan_Amount-SUM($N$16:N281),'Program 2'!Loan_Amount),0)</f>
        <v>#VALUE!</v>
      </c>
      <c r="AC281" s="37" t="e">
        <f>AB281*('Step 2 Program Parameters'!$C$3/12)</f>
        <v>#VALUE!</v>
      </c>
      <c r="AD281" s="26"/>
      <c r="AE281" s="26"/>
    </row>
    <row r="282" spans="1:31" x14ac:dyDescent="0.2">
      <c r="A282" s="27" t="str">
        <f>IF(Values_Entered,A281+1,"")</f>
        <v/>
      </c>
      <c r="B282" s="28" t="str">
        <f t="shared" si="89"/>
        <v/>
      </c>
      <c r="C282" s="29" t="str">
        <f t="shared" si="97"/>
        <v/>
      </c>
      <c r="D282" s="29" t="str">
        <f t="shared" si="98"/>
        <v/>
      </c>
      <c r="E282" s="29" t="str">
        <f t="shared" si="90"/>
        <v/>
      </c>
      <c r="F282" s="29" t="str">
        <f t="shared" si="80"/>
        <v/>
      </c>
      <c r="G282" s="29" t="str">
        <f>IF(Pay_Num&lt;&gt;"",IF('Program 2'!Pay_Num&lt;=$J$2,0,Total_Pay-Int),"")</f>
        <v/>
      </c>
      <c r="H282" s="29" t="str">
        <f t="shared" si="99"/>
        <v/>
      </c>
      <c r="I282" s="29" t="str">
        <f t="shared" si="81"/>
        <v/>
      </c>
      <c r="J282" s="30" t="e">
        <f>IF('Program 2'!Beg_Bal&gt;0,E282*($G$3/($G$3+$G$5)),0)</f>
        <v>#VALUE!</v>
      </c>
      <c r="K282" s="30" t="e">
        <f>IF('Program 2'!Beg_Bal&gt;0,E282*($G$5/($G$5+$G$3)),0)</f>
        <v>#VALUE!</v>
      </c>
      <c r="L282" s="30" t="e">
        <f>IF(C282&lt;0,C282*0,IF($M$5&lt;1,(($M$5/12)*'Program 2'!C282),$M$5))</f>
        <v>#VALUE!</v>
      </c>
      <c r="M282" s="26"/>
      <c r="N282" s="26"/>
      <c r="O282" s="38">
        <f t="shared" si="91"/>
        <v>0</v>
      </c>
      <c r="P282" s="26" t="e">
        <f t="shared" si="92"/>
        <v>#VALUE!</v>
      </c>
      <c r="Q282" s="26" t="e">
        <f t="shared" si="82"/>
        <v>#VALUE!</v>
      </c>
      <c r="R282" s="31" t="e">
        <f t="shared" si="93"/>
        <v>#VALUE!</v>
      </c>
      <c r="S282" s="31" t="e">
        <f t="shared" si="94"/>
        <v>#VALUE!</v>
      </c>
      <c r="T282" s="31" t="e">
        <f t="shared" si="95"/>
        <v>#VALUE!</v>
      </c>
      <c r="U282" s="31" t="e">
        <f t="shared" si="96"/>
        <v>#VALUE!</v>
      </c>
      <c r="V282" s="26" t="e">
        <f t="shared" si="83"/>
        <v>#VALUE!</v>
      </c>
      <c r="W282" s="26" t="e">
        <f t="shared" si="84"/>
        <v>#VALUE!</v>
      </c>
      <c r="X282" s="26" t="e">
        <f t="shared" si="85"/>
        <v>#VALUE!</v>
      </c>
      <c r="Y282" s="26" t="e">
        <f t="shared" si="86"/>
        <v>#VALUE!</v>
      </c>
      <c r="Z282" s="26" t="e">
        <f t="shared" si="87"/>
        <v>#VALUE!</v>
      </c>
      <c r="AA282" s="26" t="e">
        <f t="shared" si="88"/>
        <v>#VALUE!</v>
      </c>
      <c r="AB282" s="26" t="e">
        <f>IF(P282&gt;0,IF(SUM($N$16:N282)&gt;0,'Program 2'!Loan_Amount-SUM($N$16:N282),'Program 2'!Loan_Amount),0)</f>
        <v>#VALUE!</v>
      </c>
      <c r="AC282" s="37" t="e">
        <f>AB282*('Step 2 Program Parameters'!$C$3/12)</f>
        <v>#VALUE!</v>
      </c>
      <c r="AD282" s="26"/>
      <c r="AE282" s="26"/>
    </row>
    <row r="283" spans="1:31" x14ac:dyDescent="0.2">
      <c r="A283" s="27" t="str">
        <f>IF(Values_Entered,A282+1,"")</f>
        <v/>
      </c>
      <c r="B283" s="28" t="str">
        <f t="shared" si="89"/>
        <v/>
      </c>
      <c r="C283" s="29" t="str">
        <f t="shared" si="97"/>
        <v/>
      </c>
      <c r="D283" s="29" t="str">
        <f t="shared" si="98"/>
        <v/>
      </c>
      <c r="E283" s="29" t="str">
        <f t="shared" si="90"/>
        <v/>
      </c>
      <c r="F283" s="29" t="str">
        <f t="shared" si="80"/>
        <v/>
      </c>
      <c r="G283" s="29" t="str">
        <f>IF(Pay_Num&lt;&gt;"",IF('Program 2'!Pay_Num&lt;=$J$2,0,Total_Pay-Int),"")</f>
        <v/>
      </c>
      <c r="H283" s="29" t="str">
        <f t="shared" si="99"/>
        <v/>
      </c>
      <c r="I283" s="29" t="str">
        <f t="shared" si="81"/>
        <v/>
      </c>
      <c r="J283" s="30" t="e">
        <f>IF('Program 2'!Beg_Bal&gt;0,E283*($G$3/($G$3+$G$5)),0)</f>
        <v>#VALUE!</v>
      </c>
      <c r="K283" s="30" t="e">
        <f>IF('Program 2'!Beg_Bal&gt;0,E283*($G$5/($G$5+$G$3)),0)</f>
        <v>#VALUE!</v>
      </c>
      <c r="L283" s="30" t="e">
        <f>IF(C283&lt;0,C283*0,IF($M$5&lt;1,(($M$5/12)*'Program 2'!C283),$M$5))</f>
        <v>#VALUE!</v>
      </c>
      <c r="M283" s="26"/>
      <c r="N283" s="26"/>
      <c r="O283" s="38">
        <f t="shared" si="91"/>
        <v>0</v>
      </c>
      <c r="P283" s="26" t="e">
        <f t="shared" si="92"/>
        <v>#VALUE!</v>
      </c>
      <c r="Q283" s="26" t="e">
        <f t="shared" si="82"/>
        <v>#VALUE!</v>
      </c>
      <c r="R283" s="31" t="e">
        <f t="shared" si="93"/>
        <v>#VALUE!</v>
      </c>
      <c r="S283" s="31" t="e">
        <f t="shared" si="94"/>
        <v>#VALUE!</v>
      </c>
      <c r="T283" s="31" t="e">
        <f t="shared" si="95"/>
        <v>#VALUE!</v>
      </c>
      <c r="U283" s="31" t="e">
        <f t="shared" si="96"/>
        <v>#VALUE!</v>
      </c>
      <c r="V283" s="26" t="e">
        <f t="shared" si="83"/>
        <v>#VALUE!</v>
      </c>
      <c r="W283" s="26" t="e">
        <f t="shared" si="84"/>
        <v>#VALUE!</v>
      </c>
      <c r="X283" s="26" t="e">
        <f t="shared" si="85"/>
        <v>#VALUE!</v>
      </c>
      <c r="Y283" s="26" t="e">
        <f t="shared" si="86"/>
        <v>#VALUE!</v>
      </c>
      <c r="Z283" s="26" t="e">
        <f t="shared" si="87"/>
        <v>#VALUE!</v>
      </c>
      <c r="AA283" s="26" t="e">
        <f t="shared" si="88"/>
        <v>#VALUE!</v>
      </c>
      <c r="AB283" s="26" t="e">
        <f>IF(P283&gt;0,IF(SUM($N$16:N283)&gt;0,'Program 2'!Loan_Amount-SUM($N$16:N283),'Program 2'!Loan_Amount),0)</f>
        <v>#VALUE!</v>
      </c>
      <c r="AC283" s="37" t="e">
        <f>AB283*('Step 2 Program Parameters'!$C$3/12)</f>
        <v>#VALUE!</v>
      </c>
      <c r="AD283" s="26"/>
      <c r="AE283" s="26"/>
    </row>
    <row r="284" spans="1:31" x14ac:dyDescent="0.2">
      <c r="A284" s="27" t="str">
        <f>IF(Values_Entered,A283+1,"")</f>
        <v/>
      </c>
      <c r="B284" s="28" t="str">
        <f t="shared" si="89"/>
        <v/>
      </c>
      <c r="C284" s="29" t="str">
        <f t="shared" si="97"/>
        <v/>
      </c>
      <c r="D284" s="29" t="str">
        <f t="shared" si="98"/>
        <v/>
      </c>
      <c r="E284" s="29" t="str">
        <f t="shared" si="90"/>
        <v/>
      </c>
      <c r="F284" s="29" t="str">
        <f t="shared" si="80"/>
        <v/>
      </c>
      <c r="G284" s="29" t="str">
        <f>IF(Pay_Num&lt;&gt;"",IF('Program 2'!Pay_Num&lt;=$J$2,0,Total_Pay-Int),"")</f>
        <v/>
      </c>
      <c r="H284" s="29" t="str">
        <f t="shared" si="99"/>
        <v/>
      </c>
      <c r="I284" s="29" t="str">
        <f t="shared" si="81"/>
        <v/>
      </c>
      <c r="J284" s="30" t="e">
        <f>IF('Program 2'!Beg_Bal&gt;0,E284*($G$3/($G$3+$G$5)),0)</f>
        <v>#VALUE!</v>
      </c>
      <c r="K284" s="30" t="e">
        <f>IF('Program 2'!Beg_Bal&gt;0,E284*($G$5/($G$5+$G$3)),0)</f>
        <v>#VALUE!</v>
      </c>
      <c r="L284" s="30" t="e">
        <f>IF(C284&lt;0,C284*0,IF($M$5&lt;1,(($M$5/12)*'Program 2'!C284),$M$5))</f>
        <v>#VALUE!</v>
      </c>
      <c r="M284" s="26"/>
      <c r="N284" s="26"/>
      <c r="O284" s="38">
        <f t="shared" si="91"/>
        <v>0</v>
      </c>
      <c r="P284" s="26" t="e">
        <f t="shared" si="92"/>
        <v>#VALUE!</v>
      </c>
      <c r="Q284" s="26" t="e">
        <f t="shared" si="82"/>
        <v>#VALUE!</v>
      </c>
      <c r="R284" s="31" t="e">
        <f t="shared" si="93"/>
        <v>#VALUE!</v>
      </c>
      <c r="S284" s="31" t="e">
        <f t="shared" si="94"/>
        <v>#VALUE!</v>
      </c>
      <c r="T284" s="31" t="e">
        <f t="shared" si="95"/>
        <v>#VALUE!</v>
      </c>
      <c r="U284" s="31" t="e">
        <f t="shared" si="96"/>
        <v>#VALUE!</v>
      </c>
      <c r="V284" s="26" t="e">
        <f t="shared" si="83"/>
        <v>#VALUE!</v>
      </c>
      <c r="W284" s="26" t="e">
        <f t="shared" si="84"/>
        <v>#VALUE!</v>
      </c>
      <c r="X284" s="26" t="e">
        <f t="shared" si="85"/>
        <v>#VALUE!</v>
      </c>
      <c r="Y284" s="26" t="e">
        <f t="shared" si="86"/>
        <v>#VALUE!</v>
      </c>
      <c r="Z284" s="26" t="e">
        <f t="shared" si="87"/>
        <v>#VALUE!</v>
      </c>
      <c r="AA284" s="26" t="e">
        <f t="shared" si="88"/>
        <v>#VALUE!</v>
      </c>
      <c r="AB284" s="26" t="e">
        <f>IF(P284&gt;0,IF(SUM($N$16:N284)&gt;0,'Program 2'!Loan_Amount-SUM($N$16:N284),'Program 2'!Loan_Amount),0)</f>
        <v>#VALUE!</v>
      </c>
      <c r="AC284" s="37" t="e">
        <f>AB284*('Step 2 Program Parameters'!$C$3/12)</f>
        <v>#VALUE!</v>
      </c>
      <c r="AD284" s="26"/>
      <c r="AE284" s="26"/>
    </row>
    <row r="285" spans="1:31" x14ac:dyDescent="0.2">
      <c r="A285" s="27" t="str">
        <f>IF(Values_Entered,A284+1,"")</f>
        <v/>
      </c>
      <c r="B285" s="28" t="str">
        <f t="shared" si="89"/>
        <v/>
      </c>
      <c r="C285" s="29" t="str">
        <f t="shared" si="97"/>
        <v/>
      </c>
      <c r="D285" s="29" t="str">
        <f t="shared" si="98"/>
        <v/>
      </c>
      <c r="E285" s="29" t="str">
        <f t="shared" si="90"/>
        <v/>
      </c>
      <c r="F285" s="29" t="str">
        <f t="shared" si="80"/>
        <v/>
      </c>
      <c r="G285" s="29" t="str">
        <f>IF(Pay_Num&lt;&gt;"",IF('Program 2'!Pay_Num&lt;=$J$2,0,Total_Pay-Int),"")</f>
        <v/>
      </c>
      <c r="H285" s="29" t="str">
        <f t="shared" si="99"/>
        <v/>
      </c>
      <c r="I285" s="29" t="str">
        <f t="shared" si="81"/>
        <v/>
      </c>
      <c r="J285" s="30" t="e">
        <f>IF('Program 2'!Beg_Bal&gt;0,E285*($G$3/($G$3+$G$5)),0)</f>
        <v>#VALUE!</v>
      </c>
      <c r="K285" s="30" t="e">
        <f>IF('Program 2'!Beg_Bal&gt;0,E285*($G$5/($G$5+$G$3)),0)</f>
        <v>#VALUE!</v>
      </c>
      <c r="L285" s="30" t="e">
        <f>IF(C285&lt;0,C285*0,IF($M$5&lt;1,(($M$5/12)*'Program 2'!C285),$M$5))</f>
        <v>#VALUE!</v>
      </c>
      <c r="M285" s="26"/>
      <c r="N285" s="26"/>
      <c r="O285" s="38">
        <f t="shared" si="91"/>
        <v>0</v>
      </c>
      <c r="P285" s="26" t="e">
        <f t="shared" si="92"/>
        <v>#VALUE!</v>
      </c>
      <c r="Q285" s="26" t="e">
        <f t="shared" si="82"/>
        <v>#VALUE!</v>
      </c>
      <c r="R285" s="31" t="e">
        <f t="shared" si="93"/>
        <v>#VALUE!</v>
      </c>
      <c r="S285" s="31" t="e">
        <f t="shared" si="94"/>
        <v>#VALUE!</v>
      </c>
      <c r="T285" s="31" t="e">
        <f t="shared" si="95"/>
        <v>#VALUE!</v>
      </c>
      <c r="U285" s="31" t="e">
        <f t="shared" si="96"/>
        <v>#VALUE!</v>
      </c>
      <c r="V285" s="26" t="e">
        <f t="shared" si="83"/>
        <v>#VALUE!</v>
      </c>
      <c r="W285" s="26" t="e">
        <f t="shared" si="84"/>
        <v>#VALUE!</v>
      </c>
      <c r="X285" s="26" t="e">
        <f t="shared" si="85"/>
        <v>#VALUE!</v>
      </c>
      <c r="Y285" s="26" t="e">
        <f t="shared" si="86"/>
        <v>#VALUE!</v>
      </c>
      <c r="Z285" s="26" t="e">
        <f t="shared" si="87"/>
        <v>#VALUE!</v>
      </c>
      <c r="AA285" s="26" t="e">
        <f t="shared" si="88"/>
        <v>#VALUE!</v>
      </c>
      <c r="AB285" s="26" t="e">
        <f>IF(P285&gt;0,IF(SUM($N$16:N285)&gt;0,'Program 2'!Loan_Amount-SUM($N$16:N285),'Program 2'!Loan_Amount),0)</f>
        <v>#VALUE!</v>
      </c>
      <c r="AC285" s="37" t="e">
        <f>AB285*('Step 2 Program Parameters'!$C$3/12)</f>
        <v>#VALUE!</v>
      </c>
      <c r="AD285" s="26"/>
    </row>
    <row r="286" spans="1:31" x14ac:dyDescent="0.2">
      <c r="A286" s="27" t="str">
        <f>IF(Values_Entered,A285+1,"")</f>
        <v/>
      </c>
      <c r="B286" s="28" t="str">
        <f t="shared" si="89"/>
        <v/>
      </c>
      <c r="C286" s="29" t="str">
        <f t="shared" si="97"/>
        <v/>
      </c>
      <c r="D286" s="29" t="str">
        <f t="shared" si="98"/>
        <v/>
      </c>
      <c r="E286" s="29" t="str">
        <f t="shared" si="90"/>
        <v/>
      </c>
      <c r="F286" s="29" t="str">
        <f t="shared" si="80"/>
        <v/>
      </c>
      <c r="G286" s="29" t="str">
        <f>IF(Pay_Num&lt;&gt;"",IF('Program 2'!Pay_Num&lt;=$J$2,0,Total_Pay-Int),"")</f>
        <v/>
      </c>
      <c r="H286" s="29" t="str">
        <f t="shared" si="99"/>
        <v/>
      </c>
      <c r="I286" s="29" t="str">
        <f t="shared" si="81"/>
        <v/>
      </c>
      <c r="J286" s="30" t="e">
        <f>IF('Program 2'!Beg_Bal&gt;0,E286*($G$3/($G$3+$G$5)),0)</f>
        <v>#VALUE!</v>
      </c>
      <c r="K286" s="30" t="e">
        <f>IF('Program 2'!Beg_Bal&gt;0,E286*($G$5/($G$5+$G$3)),0)</f>
        <v>#VALUE!</v>
      </c>
      <c r="L286" s="30" t="e">
        <f>IF(C286&lt;0,C286*0,IF($M$5&lt;1,(($M$5/12)*'Program 2'!C286),$M$5))</f>
        <v>#VALUE!</v>
      </c>
      <c r="M286" s="26"/>
      <c r="N286" s="26"/>
      <c r="O286" s="38">
        <f t="shared" si="91"/>
        <v>0</v>
      </c>
      <c r="P286" s="26" t="e">
        <f t="shared" si="92"/>
        <v>#VALUE!</v>
      </c>
      <c r="Q286" s="26" t="e">
        <f t="shared" si="82"/>
        <v>#VALUE!</v>
      </c>
      <c r="R286" s="31" t="e">
        <f t="shared" si="93"/>
        <v>#VALUE!</v>
      </c>
      <c r="S286" s="31" t="e">
        <f t="shared" si="94"/>
        <v>#VALUE!</v>
      </c>
      <c r="T286" s="31" t="e">
        <f t="shared" si="95"/>
        <v>#VALUE!</v>
      </c>
      <c r="U286" s="31" t="e">
        <f t="shared" si="96"/>
        <v>#VALUE!</v>
      </c>
      <c r="V286" s="26" t="e">
        <f t="shared" si="83"/>
        <v>#VALUE!</v>
      </c>
      <c r="W286" s="26" t="e">
        <f t="shared" si="84"/>
        <v>#VALUE!</v>
      </c>
      <c r="X286" s="26" t="e">
        <f t="shared" si="85"/>
        <v>#VALUE!</v>
      </c>
      <c r="Y286" s="26" t="e">
        <f t="shared" si="86"/>
        <v>#VALUE!</v>
      </c>
      <c r="Z286" s="26" t="e">
        <f t="shared" si="87"/>
        <v>#VALUE!</v>
      </c>
      <c r="AA286" s="26" t="e">
        <f t="shared" si="88"/>
        <v>#VALUE!</v>
      </c>
      <c r="AB286" s="26" t="e">
        <f>IF(P286&gt;0,IF(SUM($N$16:N286)&gt;0,'Program 2'!Loan_Amount-SUM($N$16:N286),'Program 2'!Loan_Amount),0)</f>
        <v>#VALUE!</v>
      </c>
      <c r="AC286" s="37" t="e">
        <f>AB286*('Step 2 Program Parameters'!$C$3/12)</f>
        <v>#VALUE!</v>
      </c>
      <c r="AD286" s="26"/>
    </row>
    <row r="287" spans="1:31" x14ac:dyDescent="0.2">
      <c r="A287" s="27" t="str">
        <f>IF(Values_Entered,A286+1,"")</f>
        <v/>
      </c>
      <c r="B287" s="28" t="str">
        <f t="shared" si="89"/>
        <v/>
      </c>
      <c r="C287" s="29" t="str">
        <f t="shared" si="97"/>
        <v/>
      </c>
      <c r="D287" s="29" t="str">
        <f t="shared" si="98"/>
        <v/>
      </c>
      <c r="E287" s="29" t="str">
        <f t="shared" si="90"/>
        <v/>
      </c>
      <c r="F287" s="29" t="str">
        <f t="shared" si="80"/>
        <v/>
      </c>
      <c r="G287" s="29" t="str">
        <f>IF(Pay_Num&lt;&gt;"",IF('Program 2'!Pay_Num&lt;=$J$2,0,Total_Pay-Int),"")</f>
        <v/>
      </c>
      <c r="H287" s="29" t="str">
        <f t="shared" si="99"/>
        <v/>
      </c>
      <c r="I287" s="29" t="str">
        <f t="shared" si="81"/>
        <v/>
      </c>
      <c r="J287" s="30" t="e">
        <f>IF('Program 2'!Beg_Bal&gt;0,E287*($G$3/($G$3+$G$5)),0)</f>
        <v>#VALUE!</v>
      </c>
      <c r="K287" s="30" t="e">
        <f>IF('Program 2'!Beg_Bal&gt;0,E287*($G$5/($G$5+$G$3)),0)</f>
        <v>#VALUE!</v>
      </c>
      <c r="L287" s="30" t="e">
        <f>IF(C287&lt;0,C287*0,IF($M$5&lt;1,(($M$5/12)*'Program 2'!C287),$M$5))</f>
        <v>#VALUE!</v>
      </c>
      <c r="M287" s="26"/>
      <c r="N287" s="26"/>
      <c r="O287" s="38">
        <f t="shared" si="91"/>
        <v>0</v>
      </c>
      <c r="P287" s="26" t="e">
        <f t="shared" si="92"/>
        <v>#VALUE!</v>
      </c>
      <c r="Q287" s="26" t="e">
        <f t="shared" si="82"/>
        <v>#VALUE!</v>
      </c>
      <c r="R287" s="31" t="e">
        <f t="shared" si="93"/>
        <v>#VALUE!</v>
      </c>
      <c r="S287" s="31" t="e">
        <f t="shared" si="94"/>
        <v>#VALUE!</v>
      </c>
      <c r="T287" s="31" t="e">
        <f t="shared" si="95"/>
        <v>#VALUE!</v>
      </c>
      <c r="U287" s="31" t="e">
        <f t="shared" si="96"/>
        <v>#VALUE!</v>
      </c>
      <c r="V287" s="26" t="e">
        <f t="shared" si="83"/>
        <v>#VALUE!</v>
      </c>
      <c r="W287" s="26" t="e">
        <f t="shared" si="84"/>
        <v>#VALUE!</v>
      </c>
      <c r="X287" s="26" t="e">
        <f t="shared" si="85"/>
        <v>#VALUE!</v>
      </c>
      <c r="Y287" s="26" t="e">
        <f t="shared" si="86"/>
        <v>#VALUE!</v>
      </c>
      <c r="Z287" s="26" t="e">
        <f t="shared" si="87"/>
        <v>#VALUE!</v>
      </c>
      <c r="AA287" s="26" t="e">
        <f t="shared" si="88"/>
        <v>#VALUE!</v>
      </c>
      <c r="AB287" s="26" t="e">
        <f>IF(P287&gt;0,IF(SUM($N$16:N287)&gt;0,'Program 2'!Loan_Amount-SUM($N$16:N287),'Program 2'!Loan_Amount),0)</f>
        <v>#VALUE!</v>
      </c>
      <c r="AC287" s="37" t="e">
        <f>AB287*('Step 2 Program Parameters'!$C$3/12)</f>
        <v>#VALUE!</v>
      </c>
      <c r="AD287" s="26"/>
    </row>
    <row r="288" spans="1:31" x14ac:dyDescent="0.2">
      <c r="A288" s="27" t="str">
        <f>IF(Values_Entered,A287+1,"")</f>
        <v/>
      </c>
      <c r="B288" s="28" t="str">
        <f t="shared" si="89"/>
        <v/>
      </c>
      <c r="C288" s="29" t="str">
        <f t="shared" si="97"/>
        <v/>
      </c>
      <c r="D288" s="29" t="str">
        <f t="shared" si="98"/>
        <v/>
      </c>
      <c r="E288" s="29" t="str">
        <f t="shared" si="90"/>
        <v/>
      </c>
      <c r="F288" s="29" t="str">
        <f t="shared" si="80"/>
        <v/>
      </c>
      <c r="G288" s="29" t="str">
        <f>IF(Pay_Num&lt;&gt;"",IF('Program 2'!Pay_Num&lt;=$J$2,0,Total_Pay-Int),"")</f>
        <v/>
      </c>
      <c r="H288" s="29" t="str">
        <f t="shared" si="99"/>
        <v/>
      </c>
      <c r="I288" s="29" t="str">
        <f t="shared" si="81"/>
        <v/>
      </c>
      <c r="J288" s="30" t="e">
        <f>IF('Program 2'!Beg_Bal&gt;0,E288*($G$3/($G$3+$G$5)),0)</f>
        <v>#VALUE!</v>
      </c>
      <c r="K288" s="30" t="e">
        <f>IF('Program 2'!Beg_Bal&gt;0,E288*($G$5/($G$5+$G$3)),0)</f>
        <v>#VALUE!</v>
      </c>
      <c r="L288" s="30" t="e">
        <f>IF(C288&lt;0,C288*0,IF($M$5&lt;1,(($M$5/12)*'Program 2'!C288),$M$5))</f>
        <v>#VALUE!</v>
      </c>
      <c r="M288" s="26"/>
      <c r="N288" s="26"/>
      <c r="O288" s="38">
        <f t="shared" si="91"/>
        <v>0</v>
      </c>
      <c r="P288" s="26" t="e">
        <f t="shared" si="92"/>
        <v>#VALUE!</v>
      </c>
      <c r="Q288" s="26" t="e">
        <f t="shared" si="82"/>
        <v>#VALUE!</v>
      </c>
      <c r="R288" s="31" t="e">
        <f t="shared" si="93"/>
        <v>#VALUE!</v>
      </c>
      <c r="S288" s="31" t="e">
        <f t="shared" si="94"/>
        <v>#VALUE!</v>
      </c>
      <c r="T288" s="31" t="e">
        <f t="shared" si="95"/>
        <v>#VALUE!</v>
      </c>
      <c r="U288" s="31" t="e">
        <f t="shared" si="96"/>
        <v>#VALUE!</v>
      </c>
      <c r="V288" s="26" t="e">
        <f t="shared" si="83"/>
        <v>#VALUE!</v>
      </c>
      <c r="W288" s="26" t="e">
        <f t="shared" si="84"/>
        <v>#VALUE!</v>
      </c>
      <c r="X288" s="26" t="e">
        <f t="shared" si="85"/>
        <v>#VALUE!</v>
      </c>
      <c r="Y288" s="26" t="e">
        <f t="shared" si="86"/>
        <v>#VALUE!</v>
      </c>
      <c r="Z288" s="26" t="e">
        <f t="shared" si="87"/>
        <v>#VALUE!</v>
      </c>
      <c r="AA288" s="26" t="e">
        <f t="shared" si="88"/>
        <v>#VALUE!</v>
      </c>
      <c r="AB288" s="26" t="e">
        <f>IF(P288&gt;0,IF(SUM($N$16:N288)&gt;0,'Program 2'!Loan_Amount-SUM($N$16:N288),'Program 2'!Loan_Amount),0)</f>
        <v>#VALUE!</v>
      </c>
      <c r="AC288" s="37" t="e">
        <f>AB288*('Step 2 Program Parameters'!$C$3/12)</f>
        <v>#VALUE!</v>
      </c>
      <c r="AD288" s="26"/>
    </row>
    <row r="289" spans="1:31" x14ac:dyDescent="0.2">
      <c r="A289" s="27" t="str">
        <f>IF(Values_Entered,A288+1,"")</f>
        <v/>
      </c>
      <c r="B289" s="28" t="str">
        <f t="shared" si="89"/>
        <v/>
      </c>
      <c r="C289" s="29" t="str">
        <f t="shared" si="97"/>
        <v/>
      </c>
      <c r="D289" s="29" t="str">
        <f t="shared" si="98"/>
        <v/>
      </c>
      <c r="E289" s="29" t="str">
        <f t="shared" si="90"/>
        <v/>
      </c>
      <c r="F289" s="29" t="str">
        <f t="shared" si="80"/>
        <v/>
      </c>
      <c r="G289" s="29" t="str">
        <f>IF(Pay_Num&lt;&gt;"",IF('Program 2'!Pay_Num&lt;=$J$2,0,Total_Pay-Int),"")</f>
        <v/>
      </c>
      <c r="H289" s="29" t="str">
        <f t="shared" si="99"/>
        <v/>
      </c>
      <c r="I289" s="29" t="str">
        <f t="shared" si="81"/>
        <v/>
      </c>
      <c r="J289" s="30" t="e">
        <f>IF('Program 2'!Beg_Bal&gt;0,E289*($G$3/($G$3+$G$5)),0)</f>
        <v>#VALUE!</v>
      </c>
      <c r="K289" s="30" t="e">
        <f>IF('Program 2'!Beg_Bal&gt;0,E289*($G$5/($G$5+$G$3)),0)</f>
        <v>#VALUE!</v>
      </c>
      <c r="L289" s="30" t="e">
        <f>IF(C289&lt;0,C289*0,IF($M$5&lt;1,(($M$5/12)*'Program 2'!C289),$M$5))</f>
        <v>#VALUE!</v>
      </c>
      <c r="M289" s="26"/>
      <c r="N289" s="26"/>
      <c r="O289" s="38">
        <f t="shared" si="91"/>
        <v>0</v>
      </c>
      <c r="P289" s="26" t="e">
        <f t="shared" si="92"/>
        <v>#VALUE!</v>
      </c>
      <c r="Q289" s="26" t="e">
        <f t="shared" si="82"/>
        <v>#VALUE!</v>
      </c>
      <c r="R289" s="31" t="e">
        <f t="shared" si="93"/>
        <v>#VALUE!</v>
      </c>
      <c r="S289" s="31" t="e">
        <f t="shared" si="94"/>
        <v>#VALUE!</v>
      </c>
      <c r="T289" s="31" t="e">
        <f t="shared" si="95"/>
        <v>#VALUE!</v>
      </c>
      <c r="U289" s="31" t="e">
        <f t="shared" si="96"/>
        <v>#VALUE!</v>
      </c>
      <c r="V289" s="26" t="e">
        <f t="shared" si="83"/>
        <v>#VALUE!</v>
      </c>
      <c r="W289" s="26" t="e">
        <f t="shared" si="84"/>
        <v>#VALUE!</v>
      </c>
      <c r="X289" s="26" t="e">
        <f t="shared" si="85"/>
        <v>#VALUE!</v>
      </c>
      <c r="Y289" s="26" t="e">
        <f t="shared" si="86"/>
        <v>#VALUE!</v>
      </c>
      <c r="Z289" s="26" t="e">
        <f t="shared" si="87"/>
        <v>#VALUE!</v>
      </c>
      <c r="AA289" s="26" t="e">
        <f t="shared" si="88"/>
        <v>#VALUE!</v>
      </c>
      <c r="AB289" s="26" t="e">
        <f>IF(P289&gt;0,IF(SUM($N$16:N289)&gt;0,'Program 2'!Loan_Amount-SUM($N$16:N289),'Program 2'!Loan_Amount),0)</f>
        <v>#VALUE!</v>
      </c>
      <c r="AC289" s="37" t="e">
        <f>AB289*('Step 2 Program Parameters'!$C$3/12)</f>
        <v>#VALUE!</v>
      </c>
      <c r="AD289" s="26"/>
    </row>
    <row r="290" spans="1:31" x14ac:dyDescent="0.2">
      <c r="A290" s="27" t="str">
        <f>IF(Values_Entered,A289+1,"")</f>
        <v/>
      </c>
      <c r="B290" s="28" t="str">
        <f t="shared" si="89"/>
        <v/>
      </c>
      <c r="C290" s="29" t="str">
        <f t="shared" si="97"/>
        <v/>
      </c>
      <c r="D290" s="29" t="str">
        <f t="shared" si="98"/>
        <v/>
      </c>
      <c r="E290" s="29" t="str">
        <f t="shared" si="90"/>
        <v/>
      </c>
      <c r="F290" s="29" t="str">
        <f t="shared" si="80"/>
        <v/>
      </c>
      <c r="G290" s="29" t="str">
        <f>IF(Pay_Num&lt;&gt;"",IF('Program 2'!Pay_Num&lt;=$J$2,0,Total_Pay-Int),"")</f>
        <v/>
      </c>
      <c r="H290" s="29" t="str">
        <f t="shared" si="99"/>
        <v/>
      </c>
      <c r="I290" s="29" t="str">
        <f t="shared" si="81"/>
        <v/>
      </c>
      <c r="J290" s="30" t="e">
        <f>IF('Program 2'!Beg_Bal&gt;0,E290*($G$3/($G$3+$G$5)),0)</f>
        <v>#VALUE!</v>
      </c>
      <c r="K290" s="30" t="e">
        <f>IF('Program 2'!Beg_Bal&gt;0,E290*($G$5/($G$5+$G$3)),0)</f>
        <v>#VALUE!</v>
      </c>
      <c r="L290" s="30" t="e">
        <f>IF(C290&lt;0,C290*0,IF($M$5&lt;1,(($M$5/12)*'Program 2'!C290),$M$5))</f>
        <v>#VALUE!</v>
      </c>
      <c r="M290" s="26"/>
      <c r="N290" s="26"/>
      <c r="O290" s="38">
        <f t="shared" si="91"/>
        <v>0</v>
      </c>
      <c r="P290" s="26" t="e">
        <f t="shared" si="92"/>
        <v>#VALUE!</v>
      </c>
      <c r="Q290" s="26" t="e">
        <f t="shared" si="82"/>
        <v>#VALUE!</v>
      </c>
      <c r="R290" s="31" t="e">
        <f t="shared" si="93"/>
        <v>#VALUE!</v>
      </c>
      <c r="S290" s="31" t="e">
        <f t="shared" si="94"/>
        <v>#VALUE!</v>
      </c>
      <c r="T290" s="31" t="e">
        <f t="shared" si="95"/>
        <v>#VALUE!</v>
      </c>
      <c r="U290" s="31" t="e">
        <f t="shared" si="96"/>
        <v>#VALUE!</v>
      </c>
      <c r="V290" s="26" t="e">
        <f t="shared" si="83"/>
        <v>#VALUE!</v>
      </c>
      <c r="W290" s="26" t="e">
        <f t="shared" si="84"/>
        <v>#VALUE!</v>
      </c>
      <c r="X290" s="26" t="e">
        <f t="shared" si="85"/>
        <v>#VALUE!</v>
      </c>
      <c r="Y290" s="26" t="e">
        <f t="shared" si="86"/>
        <v>#VALUE!</v>
      </c>
      <c r="Z290" s="26" t="e">
        <f t="shared" si="87"/>
        <v>#VALUE!</v>
      </c>
      <c r="AA290" s="26" t="e">
        <f t="shared" si="88"/>
        <v>#VALUE!</v>
      </c>
      <c r="AB290" s="26" t="e">
        <f>IF(P290&gt;0,IF(SUM($N$16:N290)&gt;0,'Program 2'!Loan_Amount-SUM($N$16:N290),'Program 2'!Loan_Amount),0)</f>
        <v>#VALUE!</v>
      </c>
      <c r="AC290" s="37" t="e">
        <f>AB290*('Step 2 Program Parameters'!$C$3/12)</f>
        <v>#VALUE!</v>
      </c>
      <c r="AD290" s="26"/>
    </row>
    <row r="291" spans="1:31" x14ac:dyDescent="0.2">
      <c r="A291" s="27" t="str">
        <f>IF(Values_Entered,A290+1,"")</f>
        <v/>
      </c>
      <c r="B291" s="28" t="str">
        <f t="shared" si="89"/>
        <v/>
      </c>
      <c r="C291" s="29" t="str">
        <f t="shared" si="97"/>
        <v/>
      </c>
      <c r="D291" s="29" t="str">
        <f t="shared" si="98"/>
        <v/>
      </c>
      <c r="E291" s="29" t="str">
        <f t="shared" si="90"/>
        <v/>
      </c>
      <c r="F291" s="29" t="str">
        <f t="shared" si="80"/>
        <v/>
      </c>
      <c r="G291" s="29" t="str">
        <f>IF(Pay_Num&lt;&gt;"",IF('Program 2'!Pay_Num&lt;=$J$2,0,Total_Pay-Int),"")</f>
        <v/>
      </c>
      <c r="H291" s="29" t="str">
        <f t="shared" si="99"/>
        <v/>
      </c>
      <c r="I291" s="29" t="str">
        <f t="shared" si="81"/>
        <v/>
      </c>
      <c r="J291" s="30" t="e">
        <f>IF('Program 2'!Beg_Bal&gt;0,E291*($G$3/($G$3+$G$5)),0)</f>
        <v>#VALUE!</v>
      </c>
      <c r="K291" s="30" t="e">
        <f>IF('Program 2'!Beg_Bal&gt;0,E291*($G$5/($G$5+$G$3)),0)</f>
        <v>#VALUE!</v>
      </c>
      <c r="L291" s="30" t="e">
        <f>IF(C291&lt;0,C291*0,IF($M$5&lt;1,(($M$5/12)*'Program 2'!C291),$M$5))</f>
        <v>#VALUE!</v>
      </c>
      <c r="M291" s="26"/>
      <c r="N291" s="26"/>
      <c r="O291" s="38">
        <f t="shared" si="91"/>
        <v>0</v>
      </c>
      <c r="P291" s="26" t="e">
        <f t="shared" si="92"/>
        <v>#VALUE!</v>
      </c>
      <c r="Q291" s="26" t="e">
        <f t="shared" si="82"/>
        <v>#VALUE!</v>
      </c>
      <c r="R291" s="31" t="e">
        <f t="shared" si="93"/>
        <v>#VALUE!</v>
      </c>
      <c r="S291" s="31" t="e">
        <f t="shared" si="94"/>
        <v>#VALUE!</v>
      </c>
      <c r="T291" s="31" t="e">
        <f t="shared" si="95"/>
        <v>#VALUE!</v>
      </c>
      <c r="U291" s="31" t="e">
        <f t="shared" si="96"/>
        <v>#VALUE!</v>
      </c>
      <c r="V291" s="26" t="e">
        <f t="shared" si="83"/>
        <v>#VALUE!</v>
      </c>
      <c r="W291" s="26" t="e">
        <f t="shared" si="84"/>
        <v>#VALUE!</v>
      </c>
      <c r="X291" s="26" t="e">
        <f t="shared" si="85"/>
        <v>#VALUE!</v>
      </c>
      <c r="Y291" s="26" t="e">
        <f t="shared" si="86"/>
        <v>#VALUE!</v>
      </c>
      <c r="Z291" s="26" t="e">
        <f t="shared" si="87"/>
        <v>#VALUE!</v>
      </c>
      <c r="AA291" s="26" t="e">
        <f t="shared" si="88"/>
        <v>#VALUE!</v>
      </c>
      <c r="AB291" s="26" t="e">
        <f>IF(P291&gt;0,IF(SUM($N$16:N291)&gt;0,'Program 2'!Loan_Amount-SUM($N$16:N291),'Program 2'!Loan_Amount),0)</f>
        <v>#VALUE!</v>
      </c>
      <c r="AC291" s="37" t="e">
        <f>AB291*('Step 2 Program Parameters'!$C$3/12)</f>
        <v>#VALUE!</v>
      </c>
      <c r="AD291" s="26"/>
      <c r="AE291" s="1" t="e">
        <f>'Step 2 Program Parameters'!$C$35*'Program 2'!Z291</f>
        <v>#VALUE!</v>
      </c>
    </row>
    <row r="292" spans="1:31" x14ac:dyDescent="0.2">
      <c r="A292" s="27" t="str">
        <f>IF(Values_Entered,A291+1,"")</f>
        <v/>
      </c>
      <c r="B292" s="28" t="str">
        <f t="shared" si="89"/>
        <v/>
      </c>
      <c r="C292" s="29" t="str">
        <f t="shared" si="97"/>
        <v/>
      </c>
      <c r="D292" s="29" t="str">
        <f t="shared" si="98"/>
        <v/>
      </c>
      <c r="E292" s="29" t="str">
        <f t="shared" si="90"/>
        <v/>
      </c>
      <c r="F292" s="29" t="str">
        <f t="shared" si="80"/>
        <v/>
      </c>
      <c r="G292" s="29" t="str">
        <f>IF(Pay_Num&lt;&gt;"",IF('Program 2'!Pay_Num&lt;=$J$2,0,Total_Pay-Int),"")</f>
        <v/>
      </c>
      <c r="H292" s="29" t="str">
        <f t="shared" si="99"/>
        <v/>
      </c>
      <c r="I292" s="29" t="str">
        <f t="shared" si="81"/>
        <v/>
      </c>
      <c r="J292" s="30" t="e">
        <f>IF('Program 2'!Beg_Bal&gt;0,E292*($G$3/($G$3+$G$5)),0)</f>
        <v>#VALUE!</v>
      </c>
      <c r="K292" s="30" t="e">
        <f>IF('Program 2'!Beg_Bal&gt;0,E292*($G$5/($G$5+$G$3)),0)</f>
        <v>#VALUE!</v>
      </c>
      <c r="L292" s="30" t="e">
        <f>IF(C292&lt;0,C292*0,IF($M$5&lt;1,(($M$5/12)*'Program 2'!C292),$M$5))</f>
        <v>#VALUE!</v>
      </c>
      <c r="M292" s="26"/>
      <c r="N292" s="26"/>
      <c r="O292" s="38">
        <f t="shared" si="91"/>
        <v>0</v>
      </c>
      <c r="P292" s="26" t="e">
        <f t="shared" si="92"/>
        <v>#VALUE!</v>
      </c>
      <c r="Q292" s="26" t="e">
        <f t="shared" si="82"/>
        <v>#VALUE!</v>
      </c>
      <c r="R292" s="31" t="e">
        <f t="shared" si="93"/>
        <v>#VALUE!</v>
      </c>
      <c r="S292" s="31" t="e">
        <f t="shared" si="94"/>
        <v>#VALUE!</v>
      </c>
      <c r="T292" s="31" t="e">
        <f t="shared" si="95"/>
        <v>#VALUE!</v>
      </c>
      <c r="U292" s="31" t="e">
        <f t="shared" si="96"/>
        <v>#VALUE!</v>
      </c>
      <c r="V292" s="26" t="e">
        <f t="shared" si="83"/>
        <v>#VALUE!</v>
      </c>
      <c r="W292" s="26" t="e">
        <f t="shared" si="84"/>
        <v>#VALUE!</v>
      </c>
      <c r="X292" s="26" t="e">
        <f t="shared" si="85"/>
        <v>#VALUE!</v>
      </c>
      <c r="Y292" s="26" t="e">
        <f t="shared" si="86"/>
        <v>#VALUE!</v>
      </c>
      <c r="Z292" s="26" t="e">
        <f t="shared" si="87"/>
        <v>#VALUE!</v>
      </c>
      <c r="AA292" s="26" t="e">
        <f t="shared" si="88"/>
        <v>#VALUE!</v>
      </c>
      <c r="AB292" s="26" t="e">
        <f>IF(P292&gt;0,IF(SUM($N$16:N292)&gt;0,'Program 2'!Loan_Amount-SUM($N$16:N292),'Program 2'!Loan_Amount),0)</f>
        <v>#VALUE!</v>
      </c>
      <c r="AC292" s="37" t="e">
        <f>AB292*('Step 2 Program Parameters'!$C$3/12)</f>
        <v>#VALUE!</v>
      </c>
      <c r="AD292" s="26"/>
      <c r="AE292" s="26"/>
    </row>
    <row r="293" spans="1:31" x14ac:dyDescent="0.2">
      <c r="A293" s="27" t="str">
        <f>IF(Values_Entered,A292+1,"")</f>
        <v/>
      </c>
      <c r="B293" s="28" t="str">
        <f t="shared" si="89"/>
        <v/>
      </c>
      <c r="C293" s="29" t="str">
        <f t="shared" si="97"/>
        <v/>
      </c>
      <c r="D293" s="29" t="str">
        <f t="shared" si="98"/>
        <v/>
      </c>
      <c r="E293" s="29" t="str">
        <f t="shared" si="90"/>
        <v/>
      </c>
      <c r="F293" s="29" t="str">
        <f t="shared" si="80"/>
        <v/>
      </c>
      <c r="G293" s="29" t="str">
        <f>IF(Pay_Num&lt;&gt;"",IF('Program 2'!Pay_Num&lt;=$J$2,0,Total_Pay-Int),"")</f>
        <v/>
      </c>
      <c r="H293" s="29" t="str">
        <f t="shared" si="99"/>
        <v/>
      </c>
      <c r="I293" s="29" t="str">
        <f t="shared" si="81"/>
        <v/>
      </c>
      <c r="J293" s="30" t="e">
        <f>IF('Program 2'!Beg_Bal&gt;0,E293*($G$3/($G$3+$G$5)),0)</f>
        <v>#VALUE!</v>
      </c>
      <c r="K293" s="30" t="e">
        <f>IF('Program 2'!Beg_Bal&gt;0,E293*($G$5/($G$5+$G$3)),0)</f>
        <v>#VALUE!</v>
      </c>
      <c r="L293" s="30" t="e">
        <f>IF(C293&lt;0,C293*0,IF($M$5&lt;1,(($M$5/12)*'Program 2'!C293),$M$5))</f>
        <v>#VALUE!</v>
      </c>
      <c r="M293" s="26"/>
      <c r="N293" s="26"/>
      <c r="O293" s="38">
        <f t="shared" si="91"/>
        <v>0</v>
      </c>
      <c r="P293" s="26" t="e">
        <f t="shared" si="92"/>
        <v>#VALUE!</v>
      </c>
      <c r="Q293" s="26" t="e">
        <f t="shared" si="82"/>
        <v>#VALUE!</v>
      </c>
      <c r="R293" s="31" t="e">
        <f t="shared" si="93"/>
        <v>#VALUE!</v>
      </c>
      <c r="S293" s="31" t="e">
        <f t="shared" si="94"/>
        <v>#VALUE!</v>
      </c>
      <c r="T293" s="31" t="e">
        <f t="shared" si="95"/>
        <v>#VALUE!</v>
      </c>
      <c r="U293" s="31" t="e">
        <f t="shared" si="96"/>
        <v>#VALUE!</v>
      </c>
      <c r="V293" s="26" t="e">
        <f t="shared" si="83"/>
        <v>#VALUE!</v>
      </c>
      <c r="W293" s="26" t="e">
        <f t="shared" si="84"/>
        <v>#VALUE!</v>
      </c>
      <c r="X293" s="26" t="e">
        <f t="shared" si="85"/>
        <v>#VALUE!</v>
      </c>
      <c r="Y293" s="26" t="e">
        <f t="shared" si="86"/>
        <v>#VALUE!</v>
      </c>
      <c r="Z293" s="26" t="e">
        <f t="shared" si="87"/>
        <v>#VALUE!</v>
      </c>
      <c r="AA293" s="26" t="e">
        <f t="shared" si="88"/>
        <v>#VALUE!</v>
      </c>
      <c r="AB293" s="26" t="e">
        <f>IF(P293&gt;0,IF(SUM($N$16:N293)&gt;0,'Program 2'!Loan_Amount-SUM($N$16:N293),'Program 2'!Loan_Amount),0)</f>
        <v>#VALUE!</v>
      </c>
      <c r="AC293" s="37" t="e">
        <f>AB293*('Step 2 Program Parameters'!$C$3/12)</f>
        <v>#VALUE!</v>
      </c>
      <c r="AD293" s="26"/>
      <c r="AE293" s="26"/>
    </row>
    <row r="294" spans="1:31" x14ac:dyDescent="0.2">
      <c r="A294" s="27" t="str">
        <f>IF(Values_Entered,A293+1,"")</f>
        <v/>
      </c>
      <c r="B294" s="28" t="str">
        <f t="shared" si="89"/>
        <v/>
      </c>
      <c r="C294" s="29" t="str">
        <f t="shared" si="97"/>
        <v/>
      </c>
      <c r="D294" s="29" t="str">
        <f t="shared" si="98"/>
        <v/>
      </c>
      <c r="E294" s="29" t="str">
        <f t="shared" si="90"/>
        <v/>
      </c>
      <c r="F294" s="29" t="str">
        <f t="shared" si="80"/>
        <v/>
      </c>
      <c r="G294" s="29" t="str">
        <f>IF(Pay_Num&lt;&gt;"",IF('Program 2'!Pay_Num&lt;=$J$2,0,Total_Pay-Int),"")</f>
        <v/>
      </c>
      <c r="H294" s="29" t="str">
        <f t="shared" si="99"/>
        <v/>
      </c>
      <c r="I294" s="29" t="str">
        <f t="shared" si="81"/>
        <v/>
      </c>
      <c r="J294" s="30" t="e">
        <f>IF('Program 2'!Beg_Bal&gt;0,E294*($G$3/($G$3+$G$5)),0)</f>
        <v>#VALUE!</v>
      </c>
      <c r="K294" s="30" t="e">
        <f>IF('Program 2'!Beg_Bal&gt;0,E294*($G$5/($G$5+$G$3)),0)</f>
        <v>#VALUE!</v>
      </c>
      <c r="L294" s="30" t="e">
        <f>IF(C294&lt;0,C294*0,IF($M$5&lt;1,(($M$5/12)*'Program 2'!C294),$M$5))</f>
        <v>#VALUE!</v>
      </c>
      <c r="M294" s="26"/>
      <c r="N294" s="26"/>
      <c r="O294" s="38">
        <f t="shared" si="91"/>
        <v>0</v>
      </c>
      <c r="P294" s="26" t="e">
        <f t="shared" si="92"/>
        <v>#VALUE!</v>
      </c>
      <c r="Q294" s="26" t="e">
        <f t="shared" si="82"/>
        <v>#VALUE!</v>
      </c>
      <c r="R294" s="31" t="e">
        <f t="shared" si="93"/>
        <v>#VALUE!</v>
      </c>
      <c r="S294" s="31" t="e">
        <f t="shared" si="94"/>
        <v>#VALUE!</v>
      </c>
      <c r="T294" s="31" t="e">
        <f t="shared" si="95"/>
        <v>#VALUE!</v>
      </c>
      <c r="U294" s="31" t="e">
        <f t="shared" si="96"/>
        <v>#VALUE!</v>
      </c>
      <c r="V294" s="26" t="e">
        <f t="shared" si="83"/>
        <v>#VALUE!</v>
      </c>
      <c r="W294" s="26" t="e">
        <f t="shared" si="84"/>
        <v>#VALUE!</v>
      </c>
      <c r="X294" s="26" t="e">
        <f t="shared" si="85"/>
        <v>#VALUE!</v>
      </c>
      <c r="Y294" s="26" t="e">
        <f t="shared" si="86"/>
        <v>#VALUE!</v>
      </c>
      <c r="Z294" s="26" t="e">
        <f t="shared" si="87"/>
        <v>#VALUE!</v>
      </c>
      <c r="AA294" s="26" t="e">
        <f t="shared" si="88"/>
        <v>#VALUE!</v>
      </c>
      <c r="AB294" s="26" t="e">
        <f>IF(P294&gt;0,IF(SUM($N$16:N294)&gt;0,'Program 2'!Loan_Amount-SUM($N$16:N294),'Program 2'!Loan_Amount),0)</f>
        <v>#VALUE!</v>
      </c>
      <c r="AC294" s="37" t="e">
        <f>AB294*('Step 2 Program Parameters'!$C$3/12)</f>
        <v>#VALUE!</v>
      </c>
      <c r="AD294" s="26"/>
      <c r="AE294" s="26"/>
    </row>
    <row r="295" spans="1:31" x14ac:dyDescent="0.2">
      <c r="A295" s="27" t="str">
        <f>IF(Values_Entered,A294+1,"")</f>
        <v/>
      </c>
      <c r="B295" s="28" t="str">
        <f t="shared" si="89"/>
        <v/>
      </c>
      <c r="C295" s="29" t="str">
        <f t="shared" si="97"/>
        <v/>
      </c>
      <c r="D295" s="29" t="str">
        <f t="shared" si="98"/>
        <v/>
      </c>
      <c r="E295" s="29" t="str">
        <f t="shared" si="90"/>
        <v/>
      </c>
      <c r="F295" s="29" t="str">
        <f t="shared" si="80"/>
        <v/>
      </c>
      <c r="G295" s="29" t="str">
        <f>IF(Pay_Num&lt;&gt;"",IF('Program 2'!Pay_Num&lt;=$J$2,0,Total_Pay-Int),"")</f>
        <v/>
      </c>
      <c r="H295" s="29" t="str">
        <f t="shared" si="99"/>
        <v/>
      </c>
      <c r="I295" s="29" t="str">
        <f t="shared" si="81"/>
        <v/>
      </c>
      <c r="J295" s="30" t="e">
        <f>IF('Program 2'!Beg_Bal&gt;0,E295*($G$3/($G$3+$G$5)),0)</f>
        <v>#VALUE!</v>
      </c>
      <c r="K295" s="30" t="e">
        <f>IF('Program 2'!Beg_Bal&gt;0,E295*($G$5/($G$5+$G$3)),0)</f>
        <v>#VALUE!</v>
      </c>
      <c r="L295" s="30" t="e">
        <f>IF(C295&lt;0,C295*0,IF($M$5&lt;1,(($M$5/12)*'Program 2'!C295),$M$5))</f>
        <v>#VALUE!</v>
      </c>
      <c r="M295" s="26"/>
      <c r="N295" s="26"/>
      <c r="O295" s="38">
        <f t="shared" si="91"/>
        <v>0</v>
      </c>
      <c r="P295" s="26" t="e">
        <f t="shared" si="92"/>
        <v>#VALUE!</v>
      </c>
      <c r="Q295" s="26" t="e">
        <f t="shared" si="82"/>
        <v>#VALUE!</v>
      </c>
      <c r="R295" s="31" t="e">
        <f t="shared" si="93"/>
        <v>#VALUE!</v>
      </c>
      <c r="S295" s="31" t="e">
        <f t="shared" si="94"/>
        <v>#VALUE!</v>
      </c>
      <c r="T295" s="31" t="e">
        <f t="shared" si="95"/>
        <v>#VALUE!</v>
      </c>
      <c r="U295" s="31" t="e">
        <f t="shared" si="96"/>
        <v>#VALUE!</v>
      </c>
      <c r="V295" s="26" t="e">
        <f t="shared" si="83"/>
        <v>#VALUE!</v>
      </c>
      <c r="W295" s="26" t="e">
        <f t="shared" si="84"/>
        <v>#VALUE!</v>
      </c>
      <c r="X295" s="26" t="e">
        <f t="shared" si="85"/>
        <v>#VALUE!</v>
      </c>
      <c r="Y295" s="26" t="e">
        <f t="shared" si="86"/>
        <v>#VALUE!</v>
      </c>
      <c r="Z295" s="26" t="e">
        <f t="shared" si="87"/>
        <v>#VALUE!</v>
      </c>
      <c r="AA295" s="26" t="e">
        <f t="shared" si="88"/>
        <v>#VALUE!</v>
      </c>
      <c r="AB295" s="26" t="e">
        <f>IF(P295&gt;0,IF(SUM($N$16:N295)&gt;0,'Program 2'!Loan_Amount-SUM($N$16:N295),'Program 2'!Loan_Amount),0)</f>
        <v>#VALUE!</v>
      </c>
      <c r="AC295" s="37" t="e">
        <f>AB295*('Step 2 Program Parameters'!$C$3/12)</f>
        <v>#VALUE!</v>
      </c>
      <c r="AD295" s="26"/>
      <c r="AE295" s="26"/>
    </row>
    <row r="296" spans="1:31" x14ac:dyDescent="0.2">
      <c r="A296" s="27" t="str">
        <f>IF(Values_Entered,A295+1,"")</f>
        <v/>
      </c>
      <c r="B296" s="28" t="str">
        <f t="shared" si="89"/>
        <v/>
      </c>
      <c r="C296" s="29" t="str">
        <f t="shared" si="97"/>
        <v/>
      </c>
      <c r="D296" s="29" t="str">
        <f t="shared" si="98"/>
        <v/>
      </c>
      <c r="E296" s="29" t="str">
        <f t="shared" si="90"/>
        <v/>
      </c>
      <c r="F296" s="29" t="str">
        <f t="shared" si="80"/>
        <v/>
      </c>
      <c r="G296" s="29" t="str">
        <f>IF(Pay_Num&lt;&gt;"",IF('Program 2'!Pay_Num&lt;=$J$2,0,Total_Pay-Int),"")</f>
        <v/>
      </c>
      <c r="H296" s="29" t="str">
        <f t="shared" si="99"/>
        <v/>
      </c>
      <c r="I296" s="29" t="str">
        <f t="shared" si="81"/>
        <v/>
      </c>
      <c r="J296" s="30" t="e">
        <f>IF('Program 2'!Beg_Bal&gt;0,E296*($G$3/($G$3+$G$5)),0)</f>
        <v>#VALUE!</v>
      </c>
      <c r="K296" s="30" t="e">
        <f>IF('Program 2'!Beg_Bal&gt;0,E296*($G$5/($G$5+$G$3)),0)</f>
        <v>#VALUE!</v>
      </c>
      <c r="L296" s="30" t="e">
        <f>IF(C296&lt;0,C296*0,IF($M$5&lt;1,(($M$5/12)*'Program 2'!C296),$M$5))</f>
        <v>#VALUE!</v>
      </c>
      <c r="M296" s="26"/>
      <c r="N296" s="26"/>
      <c r="O296" s="38">
        <f t="shared" si="91"/>
        <v>0</v>
      </c>
      <c r="P296" s="26" t="e">
        <f t="shared" si="92"/>
        <v>#VALUE!</v>
      </c>
      <c r="Q296" s="26" t="e">
        <f t="shared" si="82"/>
        <v>#VALUE!</v>
      </c>
      <c r="R296" s="31" t="e">
        <f t="shared" si="93"/>
        <v>#VALUE!</v>
      </c>
      <c r="S296" s="31" t="e">
        <f t="shared" si="94"/>
        <v>#VALUE!</v>
      </c>
      <c r="T296" s="31" t="e">
        <f t="shared" si="95"/>
        <v>#VALUE!</v>
      </c>
      <c r="U296" s="31" t="e">
        <f t="shared" si="96"/>
        <v>#VALUE!</v>
      </c>
      <c r="V296" s="26" t="e">
        <f t="shared" si="83"/>
        <v>#VALUE!</v>
      </c>
      <c r="W296" s="26" t="e">
        <f t="shared" si="84"/>
        <v>#VALUE!</v>
      </c>
      <c r="X296" s="26" t="e">
        <f t="shared" si="85"/>
        <v>#VALUE!</v>
      </c>
      <c r="Y296" s="26" t="e">
        <f t="shared" si="86"/>
        <v>#VALUE!</v>
      </c>
      <c r="Z296" s="26" t="e">
        <f t="shared" si="87"/>
        <v>#VALUE!</v>
      </c>
      <c r="AA296" s="26" t="e">
        <f t="shared" si="88"/>
        <v>#VALUE!</v>
      </c>
      <c r="AB296" s="26" t="e">
        <f>IF(P296&gt;0,IF(SUM($N$16:N296)&gt;0,'Program 2'!Loan_Amount-SUM($N$16:N296),'Program 2'!Loan_Amount),0)</f>
        <v>#VALUE!</v>
      </c>
      <c r="AC296" s="37" t="e">
        <f>AB296*('Step 2 Program Parameters'!$C$3/12)</f>
        <v>#VALUE!</v>
      </c>
      <c r="AD296" s="26"/>
      <c r="AE296" s="26"/>
    </row>
    <row r="297" spans="1:31" x14ac:dyDescent="0.2">
      <c r="A297" s="27" t="str">
        <f>IF(Values_Entered,A296+1,"")</f>
        <v/>
      </c>
      <c r="B297" s="28" t="str">
        <f t="shared" si="89"/>
        <v/>
      </c>
      <c r="C297" s="29" t="str">
        <f t="shared" si="97"/>
        <v/>
      </c>
      <c r="D297" s="29" t="str">
        <f t="shared" si="98"/>
        <v/>
      </c>
      <c r="E297" s="29" t="str">
        <f t="shared" si="90"/>
        <v/>
      </c>
      <c r="F297" s="29" t="str">
        <f t="shared" si="80"/>
        <v/>
      </c>
      <c r="G297" s="29" t="str">
        <f>IF(Pay_Num&lt;&gt;"",IF('Program 2'!Pay_Num&lt;=$J$2,0,Total_Pay-Int),"")</f>
        <v/>
      </c>
      <c r="H297" s="29" t="str">
        <f t="shared" si="99"/>
        <v/>
      </c>
      <c r="I297" s="29" t="str">
        <f t="shared" si="81"/>
        <v/>
      </c>
      <c r="J297" s="30" t="e">
        <f>IF('Program 2'!Beg_Bal&gt;0,E297*($G$3/($G$3+$G$5)),0)</f>
        <v>#VALUE!</v>
      </c>
      <c r="K297" s="30" t="e">
        <f>IF('Program 2'!Beg_Bal&gt;0,E297*($G$5/($G$5+$G$3)),0)</f>
        <v>#VALUE!</v>
      </c>
      <c r="L297" s="30" t="e">
        <f>IF(C297&lt;0,C297*0,IF($M$5&lt;1,(($M$5/12)*'Program 2'!C297),$M$5))</f>
        <v>#VALUE!</v>
      </c>
      <c r="M297" s="26"/>
      <c r="N297" s="26"/>
      <c r="O297" s="38">
        <f t="shared" si="91"/>
        <v>0</v>
      </c>
      <c r="P297" s="26" t="e">
        <f t="shared" si="92"/>
        <v>#VALUE!</v>
      </c>
      <c r="Q297" s="26" t="e">
        <f t="shared" si="82"/>
        <v>#VALUE!</v>
      </c>
      <c r="R297" s="31" t="e">
        <f t="shared" si="93"/>
        <v>#VALUE!</v>
      </c>
      <c r="S297" s="31" t="e">
        <f t="shared" si="94"/>
        <v>#VALUE!</v>
      </c>
      <c r="T297" s="31" t="e">
        <f t="shared" si="95"/>
        <v>#VALUE!</v>
      </c>
      <c r="U297" s="31" t="e">
        <f t="shared" si="96"/>
        <v>#VALUE!</v>
      </c>
      <c r="V297" s="26" t="e">
        <f t="shared" si="83"/>
        <v>#VALUE!</v>
      </c>
      <c r="W297" s="26" t="e">
        <f t="shared" si="84"/>
        <v>#VALUE!</v>
      </c>
      <c r="X297" s="26" t="e">
        <f t="shared" si="85"/>
        <v>#VALUE!</v>
      </c>
      <c r="Y297" s="26" t="e">
        <f t="shared" si="86"/>
        <v>#VALUE!</v>
      </c>
      <c r="Z297" s="26" t="e">
        <f t="shared" si="87"/>
        <v>#VALUE!</v>
      </c>
      <c r="AA297" s="26" t="e">
        <f t="shared" si="88"/>
        <v>#VALUE!</v>
      </c>
      <c r="AB297" s="26" t="e">
        <f>IF(P297&gt;0,IF(SUM($N$16:N297)&gt;0,'Program 2'!Loan_Amount-SUM($N$16:N297),'Program 2'!Loan_Amount),0)</f>
        <v>#VALUE!</v>
      </c>
      <c r="AC297" s="37" t="e">
        <f>AB297*('Step 2 Program Parameters'!$C$3/12)</f>
        <v>#VALUE!</v>
      </c>
      <c r="AD297" s="26"/>
    </row>
    <row r="298" spans="1:31" x14ac:dyDescent="0.2">
      <c r="A298" s="27" t="str">
        <f>IF(Values_Entered,A297+1,"")</f>
        <v/>
      </c>
      <c r="B298" s="28" t="str">
        <f t="shared" si="89"/>
        <v/>
      </c>
      <c r="C298" s="29" t="str">
        <f t="shared" si="97"/>
        <v/>
      </c>
      <c r="D298" s="29" t="str">
        <f t="shared" si="98"/>
        <v/>
      </c>
      <c r="E298" s="29" t="str">
        <f t="shared" si="90"/>
        <v/>
      </c>
      <c r="F298" s="29" t="str">
        <f t="shared" si="80"/>
        <v/>
      </c>
      <c r="G298" s="29" t="str">
        <f>IF(Pay_Num&lt;&gt;"",IF('Program 2'!Pay_Num&lt;=$J$2,0,Total_Pay-Int),"")</f>
        <v/>
      </c>
      <c r="H298" s="29" t="str">
        <f t="shared" si="99"/>
        <v/>
      </c>
      <c r="I298" s="29" t="str">
        <f t="shared" si="81"/>
        <v/>
      </c>
      <c r="J298" s="30" t="e">
        <f>IF('Program 2'!Beg_Bal&gt;0,E298*($G$3/($G$3+$G$5)),0)</f>
        <v>#VALUE!</v>
      </c>
      <c r="K298" s="30" t="e">
        <f>IF('Program 2'!Beg_Bal&gt;0,E298*($G$5/($G$5+$G$3)),0)</f>
        <v>#VALUE!</v>
      </c>
      <c r="L298" s="30" t="e">
        <f>IF(C298&lt;0,C298*0,IF($M$5&lt;1,(($M$5/12)*'Program 2'!C298),$M$5))</f>
        <v>#VALUE!</v>
      </c>
      <c r="M298" s="26"/>
      <c r="N298" s="26"/>
      <c r="O298" s="38">
        <f t="shared" si="91"/>
        <v>0</v>
      </c>
      <c r="P298" s="26" t="e">
        <f t="shared" si="92"/>
        <v>#VALUE!</v>
      </c>
      <c r="Q298" s="26" t="e">
        <f t="shared" si="82"/>
        <v>#VALUE!</v>
      </c>
      <c r="R298" s="31" t="e">
        <f t="shared" si="93"/>
        <v>#VALUE!</v>
      </c>
      <c r="S298" s="31" t="e">
        <f t="shared" si="94"/>
        <v>#VALUE!</v>
      </c>
      <c r="T298" s="31" t="e">
        <f t="shared" si="95"/>
        <v>#VALUE!</v>
      </c>
      <c r="U298" s="31" t="e">
        <f t="shared" si="96"/>
        <v>#VALUE!</v>
      </c>
      <c r="V298" s="26" t="e">
        <f t="shared" si="83"/>
        <v>#VALUE!</v>
      </c>
      <c r="W298" s="26" t="e">
        <f t="shared" si="84"/>
        <v>#VALUE!</v>
      </c>
      <c r="X298" s="26" t="e">
        <f t="shared" si="85"/>
        <v>#VALUE!</v>
      </c>
      <c r="Y298" s="26" t="e">
        <f t="shared" si="86"/>
        <v>#VALUE!</v>
      </c>
      <c r="Z298" s="26" t="e">
        <f t="shared" si="87"/>
        <v>#VALUE!</v>
      </c>
      <c r="AA298" s="26" t="e">
        <f t="shared" si="88"/>
        <v>#VALUE!</v>
      </c>
      <c r="AB298" s="26" t="e">
        <f>IF(P298&gt;0,IF(SUM($N$16:N298)&gt;0,'Program 2'!Loan_Amount-SUM($N$16:N298),'Program 2'!Loan_Amount),0)</f>
        <v>#VALUE!</v>
      </c>
      <c r="AC298" s="37" t="e">
        <f>AB298*('Step 2 Program Parameters'!$C$3/12)</f>
        <v>#VALUE!</v>
      </c>
      <c r="AD298" s="26"/>
    </row>
    <row r="299" spans="1:31" x14ac:dyDescent="0.2">
      <c r="A299" s="27" t="str">
        <f>IF(Values_Entered,A298+1,"")</f>
        <v/>
      </c>
      <c r="B299" s="28" t="str">
        <f t="shared" si="89"/>
        <v/>
      </c>
      <c r="C299" s="29" t="str">
        <f t="shared" si="97"/>
        <v/>
      </c>
      <c r="D299" s="29" t="str">
        <f t="shared" si="98"/>
        <v/>
      </c>
      <c r="E299" s="29" t="str">
        <f t="shared" si="90"/>
        <v/>
      </c>
      <c r="F299" s="29" t="str">
        <f t="shared" si="80"/>
        <v/>
      </c>
      <c r="G299" s="29" t="str">
        <f>IF(Pay_Num&lt;&gt;"",IF('Program 2'!Pay_Num&lt;=$J$2,0,Total_Pay-Int),"")</f>
        <v/>
      </c>
      <c r="H299" s="29" t="str">
        <f t="shared" si="99"/>
        <v/>
      </c>
      <c r="I299" s="29" t="str">
        <f t="shared" si="81"/>
        <v/>
      </c>
      <c r="J299" s="30" t="e">
        <f>IF('Program 2'!Beg_Bal&gt;0,E299*($G$3/($G$3+$G$5)),0)</f>
        <v>#VALUE!</v>
      </c>
      <c r="K299" s="30" t="e">
        <f>IF('Program 2'!Beg_Bal&gt;0,E299*($G$5/($G$5+$G$3)),0)</f>
        <v>#VALUE!</v>
      </c>
      <c r="L299" s="30" t="e">
        <f>IF(C299&lt;0,C299*0,IF($M$5&lt;1,(($M$5/12)*'Program 2'!C299),$M$5))</f>
        <v>#VALUE!</v>
      </c>
      <c r="M299" s="26"/>
      <c r="N299" s="26"/>
      <c r="O299" s="38">
        <f t="shared" si="91"/>
        <v>0</v>
      </c>
      <c r="P299" s="26" t="e">
        <f t="shared" si="92"/>
        <v>#VALUE!</v>
      </c>
      <c r="Q299" s="26" t="e">
        <f t="shared" si="82"/>
        <v>#VALUE!</v>
      </c>
      <c r="R299" s="31" t="e">
        <f t="shared" si="93"/>
        <v>#VALUE!</v>
      </c>
      <c r="S299" s="31" t="e">
        <f t="shared" si="94"/>
        <v>#VALUE!</v>
      </c>
      <c r="T299" s="31" t="e">
        <f t="shared" si="95"/>
        <v>#VALUE!</v>
      </c>
      <c r="U299" s="31" t="e">
        <f t="shared" si="96"/>
        <v>#VALUE!</v>
      </c>
      <c r="V299" s="26" t="e">
        <f t="shared" si="83"/>
        <v>#VALUE!</v>
      </c>
      <c r="W299" s="26" t="e">
        <f t="shared" si="84"/>
        <v>#VALUE!</v>
      </c>
      <c r="X299" s="26" t="e">
        <f t="shared" si="85"/>
        <v>#VALUE!</v>
      </c>
      <c r="Y299" s="26" t="e">
        <f t="shared" si="86"/>
        <v>#VALUE!</v>
      </c>
      <c r="Z299" s="26" t="e">
        <f t="shared" si="87"/>
        <v>#VALUE!</v>
      </c>
      <c r="AA299" s="26" t="e">
        <f t="shared" si="88"/>
        <v>#VALUE!</v>
      </c>
      <c r="AB299" s="26" t="e">
        <f>IF(P299&gt;0,IF(SUM($N$16:N299)&gt;0,'Program 2'!Loan_Amount-SUM($N$16:N299),'Program 2'!Loan_Amount),0)</f>
        <v>#VALUE!</v>
      </c>
      <c r="AC299" s="37" t="e">
        <f>AB299*('Step 2 Program Parameters'!$C$3/12)</f>
        <v>#VALUE!</v>
      </c>
      <c r="AD299" s="26"/>
    </row>
    <row r="300" spans="1:31" x14ac:dyDescent="0.2">
      <c r="A300" s="27" t="str">
        <f>IF(Values_Entered,A299+1,"")</f>
        <v/>
      </c>
      <c r="B300" s="28" t="str">
        <f t="shared" si="89"/>
        <v/>
      </c>
      <c r="C300" s="29" t="str">
        <f t="shared" si="97"/>
        <v/>
      </c>
      <c r="D300" s="29" t="str">
        <f t="shared" si="98"/>
        <v/>
      </c>
      <c r="E300" s="29" t="str">
        <f t="shared" si="90"/>
        <v/>
      </c>
      <c r="F300" s="29" t="str">
        <f t="shared" si="80"/>
        <v/>
      </c>
      <c r="G300" s="29" t="str">
        <f>IF(Pay_Num&lt;&gt;"",IF('Program 2'!Pay_Num&lt;=$J$2,0,Total_Pay-Int),"")</f>
        <v/>
      </c>
      <c r="H300" s="29" t="str">
        <f t="shared" si="99"/>
        <v/>
      </c>
      <c r="I300" s="29" t="str">
        <f t="shared" si="81"/>
        <v/>
      </c>
      <c r="J300" s="30" t="e">
        <f>IF('Program 2'!Beg_Bal&gt;0,E300*($G$3/($G$3+$G$5)),0)</f>
        <v>#VALUE!</v>
      </c>
      <c r="K300" s="30" t="e">
        <f>IF('Program 2'!Beg_Bal&gt;0,E300*($G$5/($G$5+$G$3)),0)</f>
        <v>#VALUE!</v>
      </c>
      <c r="L300" s="30" t="e">
        <f>IF(C300&lt;0,C300*0,IF($M$5&lt;1,(($M$5/12)*'Program 2'!C300),$M$5))</f>
        <v>#VALUE!</v>
      </c>
      <c r="M300" s="26"/>
      <c r="N300" s="26"/>
      <c r="O300" s="38">
        <f t="shared" si="91"/>
        <v>0</v>
      </c>
      <c r="P300" s="26" t="e">
        <f t="shared" si="92"/>
        <v>#VALUE!</v>
      </c>
      <c r="Q300" s="26" t="e">
        <f t="shared" si="82"/>
        <v>#VALUE!</v>
      </c>
      <c r="R300" s="31" t="e">
        <f t="shared" si="93"/>
        <v>#VALUE!</v>
      </c>
      <c r="S300" s="31" t="e">
        <f t="shared" si="94"/>
        <v>#VALUE!</v>
      </c>
      <c r="T300" s="31" t="e">
        <f t="shared" si="95"/>
        <v>#VALUE!</v>
      </c>
      <c r="U300" s="31" t="e">
        <f t="shared" si="96"/>
        <v>#VALUE!</v>
      </c>
      <c r="V300" s="26" t="e">
        <f t="shared" si="83"/>
        <v>#VALUE!</v>
      </c>
      <c r="W300" s="26" t="e">
        <f t="shared" si="84"/>
        <v>#VALUE!</v>
      </c>
      <c r="X300" s="26" t="e">
        <f t="shared" si="85"/>
        <v>#VALUE!</v>
      </c>
      <c r="Y300" s="26" t="e">
        <f t="shared" si="86"/>
        <v>#VALUE!</v>
      </c>
      <c r="Z300" s="26" t="e">
        <f t="shared" si="87"/>
        <v>#VALUE!</v>
      </c>
      <c r="AA300" s="26" t="e">
        <f t="shared" si="88"/>
        <v>#VALUE!</v>
      </c>
      <c r="AB300" s="26" t="e">
        <f>IF(P300&gt;0,IF(SUM($N$16:N300)&gt;0,'Program 2'!Loan_Amount-SUM($N$16:N300),'Program 2'!Loan_Amount),0)</f>
        <v>#VALUE!</v>
      </c>
      <c r="AC300" s="37" t="e">
        <f>AB300*('Step 2 Program Parameters'!$C$3/12)</f>
        <v>#VALUE!</v>
      </c>
      <c r="AD300" s="26"/>
    </row>
    <row r="301" spans="1:31" x14ac:dyDescent="0.2">
      <c r="A301" s="27" t="str">
        <f>IF(Values_Entered,A300+1,"")</f>
        <v/>
      </c>
      <c r="B301" s="28" t="str">
        <f t="shared" si="89"/>
        <v/>
      </c>
      <c r="C301" s="29" t="str">
        <f t="shared" si="97"/>
        <v/>
      </c>
      <c r="D301" s="29" t="str">
        <f t="shared" si="98"/>
        <v/>
      </c>
      <c r="E301" s="29" t="str">
        <f t="shared" si="90"/>
        <v/>
      </c>
      <c r="F301" s="29" t="str">
        <f t="shared" si="80"/>
        <v/>
      </c>
      <c r="G301" s="29" t="str">
        <f>IF(Pay_Num&lt;&gt;"",IF('Program 2'!Pay_Num&lt;=$J$2,0,Total_Pay-Int),"")</f>
        <v/>
      </c>
      <c r="H301" s="29" t="str">
        <f t="shared" si="99"/>
        <v/>
      </c>
      <c r="I301" s="29" t="str">
        <f t="shared" si="81"/>
        <v/>
      </c>
      <c r="J301" s="30" t="e">
        <f>IF('Program 2'!Beg_Bal&gt;0,E301*($G$3/($G$3+$G$5)),0)</f>
        <v>#VALUE!</v>
      </c>
      <c r="K301" s="30" t="e">
        <f>IF('Program 2'!Beg_Bal&gt;0,E301*($G$5/($G$5+$G$3)),0)</f>
        <v>#VALUE!</v>
      </c>
      <c r="L301" s="30" t="e">
        <f>IF(C301&lt;0,C301*0,IF($M$5&lt;1,(($M$5/12)*'Program 2'!C301),$M$5))</f>
        <v>#VALUE!</v>
      </c>
      <c r="M301" s="26"/>
      <c r="N301" s="26"/>
      <c r="O301" s="38">
        <f t="shared" si="91"/>
        <v>0</v>
      </c>
      <c r="P301" s="26" t="e">
        <f t="shared" si="92"/>
        <v>#VALUE!</v>
      </c>
      <c r="Q301" s="26" t="e">
        <f t="shared" si="82"/>
        <v>#VALUE!</v>
      </c>
      <c r="R301" s="31" t="e">
        <f t="shared" si="93"/>
        <v>#VALUE!</v>
      </c>
      <c r="S301" s="31" t="e">
        <f t="shared" si="94"/>
        <v>#VALUE!</v>
      </c>
      <c r="T301" s="31" t="e">
        <f t="shared" si="95"/>
        <v>#VALUE!</v>
      </c>
      <c r="U301" s="31" t="e">
        <f t="shared" si="96"/>
        <v>#VALUE!</v>
      </c>
      <c r="V301" s="26" t="e">
        <f t="shared" si="83"/>
        <v>#VALUE!</v>
      </c>
      <c r="W301" s="26" t="e">
        <f t="shared" si="84"/>
        <v>#VALUE!</v>
      </c>
      <c r="X301" s="26" t="e">
        <f t="shared" si="85"/>
        <v>#VALUE!</v>
      </c>
      <c r="Y301" s="26" t="e">
        <f t="shared" si="86"/>
        <v>#VALUE!</v>
      </c>
      <c r="Z301" s="26" t="e">
        <f t="shared" si="87"/>
        <v>#VALUE!</v>
      </c>
      <c r="AA301" s="26" t="e">
        <f t="shared" si="88"/>
        <v>#VALUE!</v>
      </c>
      <c r="AB301" s="26" t="e">
        <f>IF(P301&gt;0,IF(SUM($N$16:N301)&gt;0,'Program 2'!Loan_Amount-SUM($N$16:N301),'Program 2'!Loan_Amount),0)</f>
        <v>#VALUE!</v>
      </c>
      <c r="AC301" s="37" t="e">
        <f>AB301*('Step 2 Program Parameters'!$C$3/12)</f>
        <v>#VALUE!</v>
      </c>
      <c r="AD301" s="26"/>
    </row>
    <row r="302" spans="1:31" x14ac:dyDescent="0.2">
      <c r="A302" s="27" t="str">
        <f>IF(Values_Entered,A301+1,"")</f>
        <v/>
      </c>
      <c r="B302" s="28" t="str">
        <f t="shared" si="89"/>
        <v/>
      </c>
      <c r="C302" s="29" t="str">
        <f t="shared" si="97"/>
        <v/>
      </c>
      <c r="D302" s="29" t="str">
        <f t="shared" si="98"/>
        <v/>
      </c>
      <c r="E302" s="29" t="str">
        <f t="shared" si="90"/>
        <v/>
      </c>
      <c r="F302" s="29" t="str">
        <f t="shared" si="80"/>
        <v/>
      </c>
      <c r="G302" s="29" t="str">
        <f>IF(Pay_Num&lt;&gt;"",IF('Program 2'!Pay_Num&lt;=$J$2,0,Total_Pay-Int),"")</f>
        <v/>
      </c>
      <c r="H302" s="29" t="str">
        <f t="shared" si="99"/>
        <v/>
      </c>
      <c r="I302" s="29" t="str">
        <f t="shared" si="81"/>
        <v/>
      </c>
      <c r="J302" s="30" t="e">
        <f>IF('Program 2'!Beg_Bal&gt;0,E302*($G$3/($G$3+$G$5)),0)</f>
        <v>#VALUE!</v>
      </c>
      <c r="K302" s="30" t="e">
        <f>IF('Program 2'!Beg_Bal&gt;0,E302*($G$5/($G$5+$G$3)),0)</f>
        <v>#VALUE!</v>
      </c>
      <c r="L302" s="30" t="e">
        <f>IF(C302&lt;0,C302*0,IF($M$5&lt;1,(($M$5/12)*'Program 2'!C302),$M$5))</f>
        <v>#VALUE!</v>
      </c>
      <c r="M302" s="26"/>
      <c r="N302" s="26"/>
      <c r="O302" s="38">
        <f t="shared" si="91"/>
        <v>0</v>
      </c>
      <c r="P302" s="26" t="e">
        <f t="shared" si="92"/>
        <v>#VALUE!</v>
      </c>
      <c r="Q302" s="26" t="e">
        <f t="shared" si="82"/>
        <v>#VALUE!</v>
      </c>
      <c r="R302" s="31" t="e">
        <f t="shared" si="93"/>
        <v>#VALUE!</v>
      </c>
      <c r="S302" s="31" t="e">
        <f t="shared" si="94"/>
        <v>#VALUE!</v>
      </c>
      <c r="T302" s="31" t="e">
        <f t="shared" si="95"/>
        <v>#VALUE!</v>
      </c>
      <c r="U302" s="31" t="e">
        <f t="shared" si="96"/>
        <v>#VALUE!</v>
      </c>
      <c r="V302" s="26" t="e">
        <f t="shared" si="83"/>
        <v>#VALUE!</v>
      </c>
      <c r="W302" s="26" t="e">
        <f t="shared" si="84"/>
        <v>#VALUE!</v>
      </c>
      <c r="X302" s="26" t="e">
        <f t="shared" si="85"/>
        <v>#VALUE!</v>
      </c>
      <c r="Y302" s="26" t="e">
        <f t="shared" si="86"/>
        <v>#VALUE!</v>
      </c>
      <c r="Z302" s="26" t="e">
        <f t="shared" si="87"/>
        <v>#VALUE!</v>
      </c>
      <c r="AA302" s="26" t="e">
        <f t="shared" si="88"/>
        <v>#VALUE!</v>
      </c>
      <c r="AB302" s="26" t="e">
        <f>IF(P302&gt;0,IF(SUM($N$16:N302)&gt;0,'Program 2'!Loan_Amount-SUM($N$16:N302),'Program 2'!Loan_Amount),0)</f>
        <v>#VALUE!</v>
      </c>
      <c r="AC302" s="37" t="e">
        <f>AB302*('Step 2 Program Parameters'!$C$3/12)</f>
        <v>#VALUE!</v>
      </c>
      <c r="AD302" s="26"/>
    </row>
    <row r="303" spans="1:31" x14ac:dyDescent="0.2">
      <c r="A303" s="27" t="str">
        <f>IF(Values_Entered,A302+1,"")</f>
        <v/>
      </c>
      <c r="B303" s="28" t="str">
        <f t="shared" si="89"/>
        <v/>
      </c>
      <c r="C303" s="29" t="str">
        <f t="shared" si="97"/>
        <v/>
      </c>
      <c r="D303" s="29" t="str">
        <f t="shared" si="98"/>
        <v/>
      </c>
      <c r="E303" s="29" t="str">
        <f t="shared" si="90"/>
        <v/>
      </c>
      <c r="F303" s="29" t="str">
        <f t="shared" si="80"/>
        <v/>
      </c>
      <c r="G303" s="29" t="str">
        <f>IF(Pay_Num&lt;&gt;"",IF('Program 2'!Pay_Num&lt;=$J$2,0,Total_Pay-Int),"")</f>
        <v/>
      </c>
      <c r="H303" s="29" t="str">
        <f t="shared" si="99"/>
        <v/>
      </c>
      <c r="I303" s="29" t="str">
        <f t="shared" si="81"/>
        <v/>
      </c>
      <c r="J303" s="30" t="e">
        <f>IF('Program 2'!Beg_Bal&gt;0,E303*($G$3/($G$3+$G$5)),0)</f>
        <v>#VALUE!</v>
      </c>
      <c r="K303" s="30" t="e">
        <f>IF('Program 2'!Beg_Bal&gt;0,E303*($G$5/($G$5+$G$3)),0)</f>
        <v>#VALUE!</v>
      </c>
      <c r="L303" s="30" t="e">
        <f>IF(C303&lt;0,C303*0,IF($M$5&lt;1,(($M$5/12)*'Program 2'!C303),$M$5))</f>
        <v>#VALUE!</v>
      </c>
      <c r="M303" s="26"/>
      <c r="N303" s="26"/>
      <c r="O303" s="38">
        <f t="shared" si="91"/>
        <v>0</v>
      </c>
      <c r="P303" s="26" t="e">
        <f t="shared" si="92"/>
        <v>#VALUE!</v>
      </c>
      <c r="Q303" s="26" t="e">
        <f t="shared" si="82"/>
        <v>#VALUE!</v>
      </c>
      <c r="R303" s="31" t="e">
        <f t="shared" si="93"/>
        <v>#VALUE!</v>
      </c>
      <c r="S303" s="31" t="e">
        <f t="shared" si="94"/>
        <v>#VALUE!</v>
      </c>
      <c r="T303" s="31" t="e">
        <f t="shared" si="95"/>
        <v>#VALUE!</v>
      </c>
      <c r="U303" s="31" t="e">
        <f t="shared" si="96"/>
        <v>#VALUE!</v>
      </c>
      <c r="V303" s="26" t="e">
        <f t="shared" si="83"/>
        <v>#VALUE!</v>
      </c>
      <c r="W303" s="26" t="e">
        <f t="shared" si="84"/>
        <v>#VALUE!</v>
      </c>
      <c r="X303" s="26" t="e">
        <f t="shared" si="85"/>
        <v>#VALUE!</v>
      </c>
      <c r="Y303" s="26" t="e">
        <f t="shared" si="86"/>
        <v>#VALUE!</v>
      </c>
      <c r="Z303" s="26" t="e">
        <f t="shared" si="87"/>
        <v>#VALUE!</v>
      </c>
      <c r="AA303" s="26" t="e">
        <f t="shared" si="88"/>
        <v>#VALUE!</v>
      </c>
      <c r="AB303" s="26" t="e">
        <f>IF(P303&gt;0,IF(SUM($N$16:N303)&gt;0,'Program 2'!Loan_Amount-SUM($N$16:N303),'Program 2'!Loan_Amount),0)</f>
        <v>#VALUE!</v>
      </c>
      <c r="AC303" s="37" t="e">
        <f>AB303*('Step 2 Program Parameters'!$C$3/12)</f>
        <v>#VALUE!</v>
      </c>
      <c r="AD303" s="26"/>
      <c r="AE303" s="1" t="e">
        <f>'Step 2 Program Parameters'!$C$35*'Program 2'!Z303</f>
        <v>#VALUE!</v>
      </c>
    </row>
    <row r="304" spans="1:31" x14ac:dyDescent="0.2">
      <c r="A304" s="27" t="str">
        <f>IF(Values_Entered,A303+1,"")</f>
        <v/>
      </c>
      <c r="B304" s="28" t="str">
        <f t="shared" si="89"/>
        <v/>
      </c>
      <c r="C304" s="29" t="str">
        <f t="shared" si="97"/>
        <v/>
      </c>
      <c r="D304" s="29" t="str">
        <f t="shared" si="98"/>
        <v/>
      </c>
      <c r="E304" s="29" t="str">
        <f t="shared" si="90"/>
        <v/>
      </c>
      <c r="F304" s="29" t="str">
        <f t="shared" si="80"/>
        <v/>
      </c>
      <c r="G304" s="29" t="str">
        <f>IF(Pay_Num&lt;&gt;"",IF('Program 2'!Pay_Num&lt;=$J$2,0,Total_Pay-Int),"")</f>
        <v/>
      </c>
      <c r="H304" s="29" t="str">
        <f t="shared" si="99"/>
        <v/>
      </c>
      <c r="I304" s="29" t="str">
        <f t="shared" si="81"/>
        <v/>
      </c>
      <c r="J304" s="30" t="e">
        <f>IF('Program 2'!Beg_Bal&gt;0,E304*($G$3/($G$3+$G$5)),0)</f>
        <v>#VALUE!</v>
      </c>
      <c r="K304" s="30" t="e">
        <f>IF('Program 2'!Beg_Bal&gt;0,E304*($G$5/($G$5+$G$3)),0)</f>
        <v>#VALUE!</v>
      </c>
      <c r="L304" s="30" t="e">
        <f>IF(C304&lt;0,C304*0,IF($M$5&lt;1,(($M$5/12)*'Program 2'!C304),$M$5))</f>
        <v>#VALUE!</v>
      </c>
      <c r="M304" s="26"/>
      <c r="N304" s="26"/>
      <c r="O304" s="38">
        <f t="shared" si="91"/>
        <v>0</v>
      </c>
      <c r="P304" s="26" t="e">
        <f t="shared" si="92"/>
        <v>#VALUE!</v>
      </c>
      <c r="Q304" s="26" t="e">
        <f t="shared" si="82"/>
        <v>#VALUE!</v>
      </c>
      <c r="R304" s="31" t="e">
        <f t="shared" si="93"/>
        <v>#VALUE!</v>
      </c>
      <c r="S304" s="31" t="e">
        <f t="shared" si="94"/>
        <v>#VALUE!</v>
      </c>
      <c r="T304" s="31" t="e">
        <f t="shared" si="95"/>
        <v>#VALUE!</v>
      </c>
      <c r="U304" s="31" t="e">
        <f t="shared" si="96"/>
        <v>#VALUE!</v>
      </c>
      <c r="V304" s="26" t="e">
        <f t="shared" si="83"/>
        <v>#VALUE!</v>
      </c>
      <c r="W304" s="26" t="e">
        <f t="shared" si="84"/>
        <v>#VALUE!</v>
      </c>
      <c r="X304" s="26" t="e">
        <f t="shared" si="85"/>
        <v>#VALUE!</v>
      </c>
      <c r="Y304" s="26" t="e">
        <f t="shared" si="86"/>
        <v>#VALUE!</v>
      </c>
      <c r="Z304" s="26" t="e">
        <f t="shared" si="87"/>
        <v>#VALUE!</v>
      </c>
      <c r="AA304" s="26" t="e">
        <f t="shared" si="88"/>
        <v>#VALUE!</v>
      </c>
      <c r="AB304" s="26" t="e">
        <f>IF(P304&gt;0,IF(SUM($N$16:N304)&gt;0,'Program 2'!Loan_Amount-SUM($N$16:N304),'Program 2'!Loan_Amount),0)</f>
        <v>#VALUE!</v>
      </c>
      <c r="AC304" s="37" t="e">
        <f>AB304*('Step 2 Program Parameters'!$C$3/12)</f>
        <v>#VALUE!</v>
      </c>
      <c r="AD304" s="26"/>
      <c r="AE304" s="26"/>
    </row>
    <row r="305" spans="1:31" x14ac:dyDescent="0.2">
      <c r="A305" s="27" t="str">
        <f>IF(Values_Entered,A304+1,"")</f>
        <v/>
      </c>
      <c r="B305" s="28" t="str">
        <f t="shared" si="89"/>
        <v/>
      </c>
      <c r="C305" s="29" t="str">
        <f t="shared" si="97"/>
        <v/>
      </c>
      <c r="D305" s="29" t="str">
        <f t="shared" si="98"/>
        <v/>
      </c>
      <c r="E305" s="29" t="str">
        <f t="shared" si="90"/>
        <v/>
      </c>
      <c r="F305" s="29" t="str">
        <f t="shared" si="80"/>
        <v/>
      </c>
      <c r="G305" s="29" t="str">
        <f>IF(Pay_Num&lt;&gt;"",IF('Program 2'!Pay_Num&lt;=$J$2,0,Total_Pay-Int),"")</f>
        <v/>
      </c>
      <c r="H305" s="29" t="str">
        <f t="shared" si="99"/>
        <v/>
      </c>
      <c r="I305" s="29" t="str">
        <f t="shared" si="81"/>
        <v/>
      </c>
      <c r="J305" s="30" t="e">
        <f>IF('Program 2'!Beg_Bal&gt;0,E305*($G$3/($G$3+$G$5)),0)</f>
        <v>#VALUE!</v>
      </c>
      <c r="K305" s="30" t="e">
        <f>IF('Program 2'!Beg_Bal&gt;0,E305*($G$5/($G$5+$G$3)),0)</f>
        <v>#VALUE!</v>
      </c>
      <c r="L305" s="30" t="e">
        <f>IF(C305&lt;0,C305*0,IF($M$5&lt;1,(($M$5/12)*'Program 2'!C305),$M$5))</f>
        <v>#VALUE!</v>
      </c>
      <c r="M305" s="26"/>
      <c r="N305" s="26"/>
      <c r="O305" s="38">
        <f t="shared" si="91"/>
        <v>0</v>
      </c>
      <c r="P305" s="26" t="e">
        <f t="shared" si="92"/>
        <v>#VALUE!</v>
      </c>
      <c r="Q305" s="26" t="e">
        <f t="shared" si="82"/>
        <v>#VALUE!</v>
      </c>
      <c r="R305" s="31" t="e">
        <f t="shared" si="93"/>
        <v>#VALUE!</v>
      </c>
      <c r="S305" s="31" t="e">
        <f t="shared" si="94"/>
        <v>#VALUE!</v>
      </c>
      <c r="T305" s="31" t="e">
        <f t="shared" si="95"/>
        <v>#VALUE!</v>
      </c>
      <c r="U305" s="31" t="e">
        <f t="shared" si="96"/>
        <v>#VALUE!</v>
      </c>
      <c r="V305" s="26" t="e">
        <f t="shared" si="83"/>
        <v>#VALUE!</v>
      </c>
      <c r="W305" s="26" t="e">
        <f t="shared" si="84"/>
        <v>#VALUE!</v>
      </c>
      <c r="X305" s="26" t="e">
        <f t="shared" si="85"/>
        <v>#VALUE!</v>
      </c>
      <c r="Y305" s="26" t="e">
        <f t="shared" si="86"/>
        <v>#VALUE!</v>
      </c>
      <c r="Z305" s="26" t="e">
        <f t="shared" si="87"/>
        <v>#VALUE!</v>
      </c>
      <c r="AA305" s="26" t="e">
        <f t="shared" si="88"/>
        <v>#VALUE!</v>
      </c>
      <c r="AB305" s="26" t="e">
        <f>IF(P305&gt;0,IF(SUM($N$16:N305)&gt;0,'Program 2'!Loan_Amount-SUM($N$16:N305),'Program 2'!Loan_Amount),0)</f>
        <v>#VALUE!</v>
      </c>
      <c r="AC305" s="37" t="e">
        <f>AB305*('Step 2 Program Parameters'!$C$3/12)</f>
        <v>#VALUE!</v>
      </c>
      <c r="AD305" s="26"/>
      <c r="AE305" s="26"/>
    </row>
    <row r="306" spans="1:31" x14ac:dyDescent="0.2">
      <c r="A306" s="27" t="str">
        <f>IF(Values_Entered,A305+1,"")</f>
        <v/>
      </c>
      <c r="B306" s="28" t="str">
        <f t="shared" si="89"/>
        <v/>
      </c>
      <c r="C306" s="29" t="str">
        <f t="shared" si="97"/>
        <v/>
      </c>
      <c r="D306" s="29" t="str">
        <f t="shared" si="98"/>
        <v/>
      </c>
      <c r="E306" s="29" t="str">
        <f t="shared" si="90"/>
        <v/>
      </c>
      <c r="F306" s="29" t="str">
        <f t="shared" si="80"/>
        <v/>
      </c>
      <c r="G306" s="29" t="str">
        <f>IF(Pay_Num&lt;&gt;"",IF('Program 2'!Pay_Num&lt;=$J$2,0,Total_Pay-Int),"")</f>
        <v/>
      </c>
      <c r="H306" s="29" t="str">
        <f t="shared" si="99"/>
        <v/>
      </c>
      <c r="I306" s="29" t="str">
        <f t="shared" si="81"/>
        <v/>
      </c>
      <c r="J306" s="30" t="e">
        <f>IF('Program 2'!Beg_Bal&gt;0,E306*($G$3/($G$3+$G$5)),0)</f>
        <v>#VALUE!</v>
      </c>
      <c r="K306" s="30" t="e">
        <f>IF('Program 2'!Beg_Bal&gt;0,E306*($G$5/($G$5+$G$3)),0)</f>
        <v>#VALUE!</v>
      </c>
      <c r="L306" s="30" t="e">
        <f>IF(C306&lt;0,C306*0,IF($M$5&lt;1,(($M$5/12)*'Program 2'!C306),$M$5))</f>
        <v>#VALUE!</v>
      </c>
      <c r="M306" s="26"/>
      <c r="N306" s="26"/>
      <c r="O306" s="38">
        <f t="shared" si="91"/>
        <v>0</v>
      </c>
      <c r="P306" s="26" t="e">
        <f t="shared" si="92"/>
        <v>#VALUE!</v>
      </c>
      <c r="Q306" s="26" t="e">
        <f t="shared" si="82"/>
        <v>#VALUE!</v>
      </c>
      <c r="R306" s="31" t="e">
        <f t="shared" si="93"/>
        <v>#VALUE!</v>
      </c>
      <c r="S306" s="31" t="e">
        <f t="shared" si="94"/>
        <v>#VALUE!</v>
      </c>
      <c r="T306" s="31" t="e">
        <f t="shared" si="95"/>
        <v>#VALUE!</v>
      </c>
      <c r="U306" s="31" t="e">
        <f t="shared" si="96"/>
        <v>#VALUE!</v>
      </c>
      <c r="V306" s="26" t="e">
        <f t="shared" si="83"/>
        <v>#VALUE!</v>
      </c>
      <c r="W306" s="26" t="e">
        <f t="shared" si="84"/>
        <v>#VALUE!</v>
      </c>
      <c r="X306" s="26" t="e">
        <f t="shared" si="85"/>
        <v>#VALUE!</v>
      </c>
      <c r="Y306" s="26" t="e">
        <f t="shared" si="86"/>
        <v>#VALUE!</v>
      </c>
      <c r="Z306" s="26" t="e">
        <f t="shared" si="87"/>
        <v>#VALUE!</v>
      </c>
      <c r="AA306" s="26" t="e">
        <f t="shared" si="88"/>
        <v>#VALUE!</v>
      </c>
      <c r="AB306" s="26" t="e">
        <f>IF(P306&gt;0,IF(SUM($N$16:N306)&gt;0,'Program 2'!Loan_Amount-SUM($N$16:N306),'Program 2'!Loan_Amount),0)</f>
        <v>#VALUE!</v>
      </c>
      <c r="AC306" s="37" t="e">
        <f>AB306*('Step 2 Program Parameters'!$C$3/12)</f>
        <v>#VALUE!</v>
      </c>
      <c r="AD306" s="26"/>
      <c r="AE306" s="26"/>
    </row>
    <row r="307" spans="1:31" x14ac:dyDescent="0.2">
      <c r="A307" s="27" t="str">
        <f>IF(Values_Entered,A306+1,"")</f>
        <v/>
      </c>
      <c r="B307" s="28" t="str">
        <f t="shared" si="89"/>
        <v/>
      </c>
      <c r="C307" s="29" t="str">
        <f t="shared" si="97"/>
        <v/>
      </c>
      <c r="D307" s="29" t="str">
        <f t="shared" si="98"/>
        <v/>
      </c>
      <c r="E307" s="29" t="str">
        <f t="shared" si="90"/>
        <v/>
      </c>
      <c r="F307" s="29" t="str">
        <f t="shared" si="80"/>
        <v/>
      </c>
      <c r="G307" s="29" t="str">
        <f>IF(Pay_Num&lt;&gt;"",IF('Program 2'!Pay_Num&lt;=$J$2,0,Total_Pay-Int),"")</f>
        <v/>
      </c>
      <c r="H307" s="29" t="str">
        <f t="shared" si="99"/>
        <v/>
      </c>
      <c r="I307" s="29" t="str">
        <f t="shared" si="81"/>
        <v/>
      </c>
      <c r="J307" s="30" t="e">
        <f>IF('Program 2'!Beg_Bal&gt;0,E307*($G$3/($G$3+$G$5)),0)</f>
        <v>#VALUE!</v>
      </c>
      <c r="K307" s="30" t="e">
        <f>IF('Program 2'!Beg_Bal&gt;0,E307*($G$5/($G$5+$G$3)),0)</f>
        <v>#VALUE!</v>
      </c>
      <c r="L307" s="30" t="e">
        <f>IF(C307&lt;0,C307*0,IF($M$5&lt;1,(($M$5/12)*'Program 2'!C307),$M$5))</f>
        <v>#VALUE!</v>
      </c>
      <c r="M307" s="26"/>
      <c r="N307" s="26"/>
      <c r="O307" s="38">
        <f t="shared" si="91"/>
        <v>0</v>
      </c>
      <c r="P307" s="26" t="e">
        <f t="shared" si="92"/>
        <v>#VALUE!</v>
      </c>
      <c r="Q307" s="26" t="e">
        <f t="shared" si="82"/>
        <v>#VALUE!</v>
      </c>
      <c r="R307" s="31" t="e">
        <f t="shared" si="93"/>
        <v>#VALUE!</v>
      </c>
      <c r="S307" s="31" t="e">
        <f t="shared" si="94"/>
        <v>#VALUE!</v>
      </c>
      <c r="T307" s="31" t="e">
        <f t="shared" si="95"/>
        <v>#VALUE!</v>
      </c>
      <c r="U307" s="31" t="e">
        <f t="shared" si="96"/>
        <v>#VALUE!</v>
      </c>
      <c r="V307" s="26" t="e">
        <f t="shared" si="83"/>
        <v>#VALUE!</v>
      </c>
      <c r="W307" s="26" t="e">
        <f t="shared" si="84"/>
        <v>#VALUE!</v>
      </c>
      <c r="X307" s="26" t="e">
        <f t="shared" si="85"/>
        <v>#VALUE!</v>
      </c>
      <c r="Y307" s="26" t="e">
        <f t="shared" si="86"/>
        <v>#VALUE!</v>
      </c>
      <c r="Z307" s="26" t="e">
        <f t="shared" si="87"/>
        <v>#VALUE!</v>
      </c>
      <c r="AA307" s="26" t="e">
        <f t="shared" si="88"/>
        <v>#VALUE!</v>
      </c>
      <c r="AB307" s="26" t="e">
        <f>IF(P307&gt;0,IF(SUM($N$16:N307)&gt;0,'Program 2'!Loan_Amount-SUM($N$16:N307),'Program 2'!Loan_Amount),0)</f>
        <v>#VALUE!</v>
      </c>
      <c r="AC307" s="37" t="e">
        <f>AB307*('Step 2 Program Parameters'!$C$3/12)</f>
        <v>#VALUE!</v>
      </c>
      <c r="AD307" s="26"/>
      <c r="AE307" s="26"/>
    </row>
    <row r="308" spans="1:31" x14ac:dyDescent="0.2">
      <c r="A308" s="27" t="str">
        <f>IF(Values_Entered,A307+1,"")</f>
        <v/>
      </c>
      <c r="B308" s="28" t="str">
        <f t="shared" si="89"/>
        <v/>
      </c>
      <c r="C308" s="29" t="str">
        <f t="shared" si="97"/>
        <v/>
      </c>
      <c r="D308" s="29" t="str">
        <f t="shared" si="98"/>
        <v/>
      </c>
      <c r="E308" s="29" t="str">
        <f t="shared" si="90"/>
        <v/>
      </c>
      <c r="F308" s="29" t="str">
        <f t="shared" si="80"/>
        <v/>
      </c>
      <c r="G308" s="29" t="str">
        <f>IF(Pay_Num&lt;&gt;"",IF('Program 2'!Pay_Num&lt;=$J$2,0,Total_Pay-Int),"")</f>
        <v/>
      </c>
      <c r="H308" s="29" t="str">
        <f t="shared" si="99"/>
        <v/>
      </c>
      <c r="I308" s="29" t="str">
        <f t="shared" si="81"/>
        <v/>
      </c>
      <c r="J308" s="30" t="e">
        <f>IF('Program 2'!Beg_Bal&gt;0,E308*($G$3/($G$3+$G$5)),0)</f>
        <v>#VALUE!</v>
      </c>
      <c r="K308" s="30" t="e">
        <f>IF('Program 2'!Beg_Bal&gt;0,E308*($G$5/($G$5+$G$3)),0)</f>
        <v>#VALUE!</v>
      </c>
      <c r="L308" s="30" t="e">
        <f>IF(C308&lt;0,C308*0,IF($M$5&lt;1,(($M$5/12)*'Program 2'!C308),$M$5))</f>
        <v>#VALUE!</v>
      </c>
      <c r="M308" s="26"/>
      <c r="N308" s="26"/>
      <c r="O308" s="38">
        <f t="shared" si="91"/>
        <v>0</v>
      </c>
      <c r="P308" s="26" t="e">
        <f t="shared" si="92"/>
        <v>#VALUE!</v>
      </c>
      <c r="Q308" s="26" t="e">
        <f t="shared" si="82"/>
        <v>#VALUE!</v>
      </c>
      <c r="R308" s="31" t="e">
        <f t="shared" si="93"/>
        <v>#VALUE!</v>
      </c>
      <c r="S308" s="31" t="e">
        <f t="shared" si="94"/>
        <v>#VALUE!</v>
      </c>
      <c r="T308" s="31" t="e">
        <f t="shared" si="95"/>
        <v>#VALUE!</v>
      </c>
      <c r="U308" s="31" t="e">
        <f t="shared" si="96"/>
        <v>#VALUE!</v>
      </c>
      <c r="V308" s="26" t="e">
        <f t="shared" si="83"/>
        <v>#VALUE!</v>
      </c>
      <c r="W308" s="26" t="e">
        <f t="shared" si="84"/>
        <v>#VALUE!</v>
      </c>
      <c r="X308" s="26" t="e">
        <f t="shared" si="85"/>
        <v>#VALUE!</v>
      </c>
      <c r="Y308" s="26" t="e">
        <f t="shared" si="86"/>
        <v>#VALUE!</v>
      </c>
      <c r="Z308" s="26" t="e">
        <f t="shared" si="87"/>
        <v>#VALUE!</v>
      </c>
      <c r="AA308" s="26" t="e">
        <f t="shared" si="88"/>
        <v>#VALUE!</v>
      </c>
      <c r="AB308" s="26" t="e">
        <f>IF(P308&gt;0,IF(SUM($N$16:N308)&gt;0,'Program 2'!Loan_Amount-SUM($N$16:N308),'Program 2'!Loan_Amount),0)</f>
        <v>#VALUE!</v>
      </c>
      <c r="AC308" s="37" t="e">
        <f>AB308*('Step 2 Program Parameters'!$C$3/12)</f>
        <v>#VALUE!</v>
      </c>
      <c r="AD308" s="26"/>
      <c r="AE308" s="26"/>
    </row>
    <row r="309" spans="1:31" x14ac:dyDescent="0.2">
      <c r="A309" s="27" t="str">
        <f>IF(Values_Entered,A308+1,"")</f>
        <v/>
      </c>
      <c r="B309" s="28" t="str">
        <f t="shared" si="89"/>
        <v/>
      </c>
      <c r="C309" s="29" t="str">
        <f t="shared" si="97"/>
        <v/>
      </c>
      <c r="D309" s="29" t="str">
        <f t="shared" si="98"/>
        <v/>
      </c>
      <c r="E309" s="29" t="str">
        <f t="shared" si="90"/>
        <v/>
      </c>
      <c r="F309" s="29" t="str">
        <f t="shared" si="80"/>
        <v/>
      </c>
      <c r="G309" s="29" t="str">
        <f>IF(Pay_Num&lt;&gt;"",IF('Program 2'!Pay_Num&lt;=$J$2,0,Total_Pay-Int),"")</f>
        <v/>
      </c>
      <c r="H309" s="29" t="str">
        <f t="shared" si="99"/>
        <v/>
      </c>
      <c r="I309" s="29" t="str">
        <f t="shared" si="81"/>
        <v/>
      </c>
      <c r="J309" s="30" t="e">
        <f>IF('Program 2'!Beg_Bal&gt;0,E309*($G$3/($G$3+$G$5)),0)</f>
        <v>#VALUE!</v>
      </c>
      <c r="K309" s="30" t="e">
        <f>IF('Program 2'!Beg_Bal&gt;0,E309*($G$5/($G$5+$G$3)),0)</f>
        <v>#VALUE!</v>
      </c>
      <c r="L309" s="30" t="e">
        <f>IF(C309&lt;0,C309*0,IF($M$5&lt;1,(($M$5/12)*'Program 2'!C309),$M$5))</f>
        <v>#VALUE!</v>
      </c>
      <c r="M309" s="26"/>
      <c r="N309" s="26"/>
      <c r="O309" s="38">
        <f t="shared" si="91"/>
        <v>0</v>
      </c>
      <c r="P309" s="26" t="e">
        <f t="shared" si="92"/>
        <v>#VALUE!</v>
      </c>
      <c r="Q309" s="26" t="e">
        <f t="shared" si="82"/>
        <v>#VALUE!</v>
      </c>
      <c r="R309" s="31" t="e">
        <f t="shared" si="93"/>
        <v>#VALUE!</v>
      </c>
      <c r="S309" s="31" t="e">
        <f t="shared" si="94"/>
        <v>#VALUE!</v>
      </c>
      <c r="T309" s="31" t="e">
        <f t="shared" si="95"/>
        <v>#VALUE!</v>
      </c>
      <c r="U309" s="31" t="e">
        <f t="shared" si="96"/>
        <v>#VALUE!</v>
      </c>
      <c r="V309" s="26" t="e">
        <f t="shared" si="83"/>
        <v>#VALUE!</v>
      </c>
      <c r="W309" s="26" t="e">
        <f t="shared" si="84"/>
        <v>#VALUE!</v>
      </c>
      <c r="X309" s="26" t="e">
        <f t="shared" si="85"/>
        <v>#VALUE!</v>
      </c>
      <c r="Y309" s="26" t="e">
        <f t="shared" si="86"/>
        <v>#VALUE!</v>
      </c>
      <c r="Z309" s="26" t="e">
        <f t="shared" si="87"/>
        <v>#VALUE!</v>
      </c>
      <c r="AA309" s="26" t="e">
        <f t="shared" si="88"/>
        <v>#VALUE!</v>
      </c>
      <c r="AB309" s="26" t="e">
        <f>IF(P309&gt;0,IF(SUM($N$16:N309)&gt;0,'Program 2'!Loan_Amount-SUM($N$16:N309),'Program 2'!Loan_Amount),0)</f>
        <v>#VALUE!</v>
      </c>
      <c r="AC309" s="37" t="e">
        <f>AB309*('Step 2 Program Parameters'!$C$3/12)</f>
        <v>#VALUE!</v>
      </c>
      <c r="AD309" s="26"/>
    </row>
    <row r="310" spans="1:31" x14ac:dyDescent="0.2">
      <c r="A310" s="27" t="str">
        <f>IF(Values_Entered,A309+1,"")</f>
        <v/>
      </c>
      <c r="B310" s="28" t="str">
        <f t="shared" si="89"/>
        <v/>
      </c>
      <c r="C310" s="29" t="str">
        <f t="shared" si="97"/>
        <v/>
      </c>
      <c r="D310" s="29" t="str">
        <f t="shared" si="98"/>
        <v/>
      </c>
      <c r="E310" s="29" t="str">
        <f t="shared" si="90"/>
        <v/>
      </c>
      <c r="F310" s="29" t="str">
        <f t="shared" si="80"/>
        <v/>
      </c>
      <c r="G310" s="29" t="str">
        <f>IF(Pay_Num&lt;&gt;"",IF('Program 2'!Pay_Num&lt;=$J$2,0,Total_Pay-Int),"")</f>
        <v/>
      </c>
      <c r="H310" s="29" t="str">
        <f t="shared" si="99"/>
        <v/>
      </c>
      <c r="I310" s="29" t="str">
        <f t="shared" si="81"/>
        <v/>
      </c>
      <c r="J310" s="30" t="e">
        <f>IF('Program 2'!Beg_Bal&gt;0,E310*($G$3/($G$3+$G$5)),0)</f>
        <v>#VALUE!</v>
      </c>
      <c r="K310" s="30" t="e">
        <f>IF('Program 2'!Beg_Bal&gt;0,E310*($G$5/($G$5+$G$3)),0)</f>
        <v>#VALUE!</v>
      </c>
      <c r="L310" s="30" t="e">
        <f>IF(C310&lt;0,C310*0,IF($M$5&lt;1,(($M$5/12)*'Program 2'!C310),$M$5))</f>
        <v>#VALUE!</v>
      </c>
      <c r="M310" s="26"/>
      <c r="N310" s="26"/>
      <c r="O310" s="38">
        <f t="shared" si="91"/>
        <v>0</v>
      </c>
      <c r="P310" s="26" t="e">
        <f t="shared" si="92"/>
        <v>#VALUE!</v>
      </c>
      <c r="Q310" s="26" t="e">
        <f t="shared" si="82"/>
        <v>#VALUE!</v>
      </c>
      <c r="R310" s="31" t="e">
        <f t="shared" si="93"/>
        <v>#VALUE!</v>
      </c>
      <c r="S310" s="31" t="e">
        <f t="shared" si="94"/>
        <v>#VALUE!</v>
      </c>
      <c r="T310" s="31" t="e">
        <f t="shared" si="95"/>
        <v>#VALUE!</v>
      </c>
      <c r="U310" s="31" t="e">
        <f t="shared" si="96"/>
        <v>#VALUE!</v>
      </c>
      <c r="V310" s="26" t="e">
        <f t="shared" si="83"/>
        <v>#VALUE!</v>
      </c>
      <c r="W310" s="26" t="e">
        <f t="shared" si="84"/>
        <v>#VALUE!</v>
      </c>
      <c r="X310" s="26" t="e">
        <f t="shared" si="85"/>
        <v>#VALUE!</v>
      </c>
      <c r="Y310" s="26" t="e">
        <f t="shared" si="86"/>
        <v>#VALUE!</v>
      </c>
      <c r="Z310" s="26" t="e">
        <f t="shared" si="87"/>
        <v>#VALUE!</v>
      </c>
      <c r="AA310" s="26" t="e">
        <f t="shared" si="88"/>
        <v>#VALUE!</v>
      </c>
      <c r="AB310" s="26" t="e">
        <f>IF(P310&gt;0,IF(SUM($N$16:N310)&gt;0,'Program 2'!Loan_Amount-SUM($N$16:N310),'Program 2'!Loan_Amount),0)</f>
        <v>#VALUE!</v>
      </c>
      <c r="AC310" s="37" t="e">
        <f>AB310*('Step 2 Program Parameters'!$C$3/12)</f>
        <v>#VALUE!</v>
      </c>
      <c r="AD310" s="26"/>
    </row>
    <row r="311" spans="1:31" x14ac:dyDescent="0.2">
      <c r="A311" s="27" t="str">
        <f>IF(Values_Entered,A310+1,"")</f>
        <v/>
      </c>
      <c r="B311" s="28" t="str">
        <f t="shared" si="89"/>
        <v/>
      </c>
      <c r="C311" s="29" t="str">
        <f t="shared" si="97"/>
        <v/>
      </c>
      <c r="D311" s="29" t="str">
        <f t="shared" si="98"/>
        <v/>
      </c>
      <c r="E311" s="29" t="str">
        <f t="shared" si="90"/>
        <v/>
      </c>
      <c r="F311" s="29" t="str">
        <f t="shared" si="80"/>
        <v/>
      </c>
      <c r="G311" s="29" t="str">
        <f>IF(Pay_Num&lt;&gt;"",IF('Program 2'!Pay_Num&lt;=$J$2,0,Total_Pay-Int),"")</f>
        <v/>
      </c>
      <c r="H311" s="29" t="str">
        <f t="shared" si="99"/>
        <v/>
      </c>
      <c r="I311" s="29" t="str">
        <f t="shared" si="81"/>
        <v/>
      </c>
      <c r="J311" s="30" t="e">
        <f>IF('Program 2'!Beg_Bal&gt;0,E311*($G$3/($G$3+$G$5)),0)</f>
        <v>#VALUE!</v>
      </c>
      <c r="K311" s="30" t="e">
        <f>IF('Program 2'!Beg_Bal&gt;0,E311*($G$5/($G$5+$G$3)),0)</f>
        <v>#VALUE!</v>
      </c>
      <c r="L311" s="30" t="e">
        <f>IF(C311&lt;0,C311*0,IF($M$5&lt;1,(($M$5/12)*'Program 2'!C311),$M$5))</f>
        <v>#VALUE!</v>
      </c>
      <c r="M311" s="26"/>
      <c r="N311" s="26"/>
      <c r="O311" s="38">
        <f t="shared" si="91"/>
        <v>0</v>
      </c>
      <c r="P311" s="26" t="e">
        <f t="shared" si="92"/>
        <v>#VALUE!</v>
      </c>
      <c r="Q311" s="26" t="e">
        <f t="shared" si="82"/>
        <v>#VALUE!</v>
      </c>
      <c r="R311" s="31" t="e">
        <f t="shared" si="93"/>
        <v>#VALUE!</v>
      </c>
      <c r="S311" s="31" t="e">
        <f t="shared" si="94"/>
        <v>#VALUE!</v>
      </c>
      <c r="T311" s="31" t="e">
        <f t="shared" si="95"/>
        <v>#VALUE!</v>
      </c>
      <c r="U311" s="31" t="e">
        <f t="shared" si="96"/>
        <v>#VALUE!</v>
      </c>
      <c r="V311" s="26" t="e">
        <f t="shared" si="83"/>
        <v>#VALUE!</v>
      </c>
      <c r="W311" s="26" t="e">
        <f t="shared" si="84"/>
        <v>#VALUE!</v>
      </c>
      <c r="X311" s="26" t="e">
        <f t="shared" si="85"/>
        <v>#VALUE!</v>
      </c>
      <c r="Y311" s="26" t="e">
        <f t="shared" si="86"/>
        <v>#VALUE!</v>
      </c>
      <c r="Z311" s="26" t="e">
        <f t="shared" si="87"/>
        <v>#VALUE!</v>
      </c>
      <c r="AA311" s="26" t="e">
        <f t="shared" si="88"/>
        <v>#VALUE!</v>
      </c>
      <c r="AB311" s="26" t="e">
        <f>IF(P311&gt;0,IF(SUM($N$16:N311)&gt;0,'Program 2'!Loan_Amount-SUM($N$16:N311),'Program 2'!Loan_Amount),0)</f>
        <v>#VALUE!</v>
      </c>
      <c r="AC311" s="37" t="e">
        <f>AB311*('Step 2 Program Parameters'!$C$3/12)</f>
        <v>#VALUE!</v>
      </c>
      <c r="AD311" s="26"/>
    </row>
    <row r="312" spans="1:31" x14ac:dyDescent="0.2">
      <c r="A312" s="27" t="str">
        <f>IF(Values_Entered,A311+1,"")</f>
        <v/>
      </c>
      <c r="B312" s="28" t="str">
        <f t="shared" si="89"/>
        <v/>
      </c>
      <c r="C312" s="29" t="str">
        <f t="shared" si="97"/>
        <v/>
      </c>
      <c r="D312" s="29" t="str">
        <f t="shared" si="98"/>
        <v/>
      </c>
      <c r="E312" s="29" t="str">
        <f t="shared" si="90"/>
        <v/>
      </c>
      <c r="F312" s="29" t="str">
        <f t="shared" si="80"/>
        <v/>
      </c>
      <c r="G312" s="29" t="str">
        <f>IF(Pay_Num&lt;&gt;"",IF('Program 2'!Pay_Num&lt;=$J$2,0,Total_Pay-Int),"")</f>
        <v/>
      </c>
      <c r="H312" s="29" t="str">
        <f t="shared" si="99"/>
        <v/>
      </c>
      <c r="I312" s="29" t="str">
        <f t="shared" si="81"/>
        <v/>
      </c>
      <c r="J312" s="30" t="e">
        <f>IF('Program 2'!Beg_Bal&gt;0,E312*($G$3/($G$3+$G$5)),0)</f>
        <v>#VALUE!</v>
      </c>
      <c r="K312" s="30" t="e">
        <f>IF('Program 2'!Beg_Bal&gt;0,E312*($G$5/($G$5+$G$3)),0)</f>
        <v>#VALUE!</v>
      </c>
      <c r="L312" s="30" t="e">
        <f>IF(C312&lt;0,C312*0,IF($M$5&lt;1,(($M$5/12)*'Program 2'!C312),$M$5))</f>
        <v>#VALUE!</v>
      </c>
      <c r="M312" s="26"/>
      <c r="N312" s="26"/>
      <c r="O312" s="38">
        <f t="shared" si="91"/>
        <v>0</v>
      </c>
      <c r="P312" s="26" t="e">
        <f t="shared" si="92"/>
        <v>#VALUE!</v>
      </c>
      <c r="Q312" s="26" t="e">
        <f t="shared" si="82"/>
        <v>#VALUE!</v>
      </c>
      <c r="R312" s="31" t="e">
        <f t="shared" si="93"/>
        <v>#VALUE!</v>
      </c>
      <c r="S312" s="31" t="e">
        <f t="shared" si="94"/>
        <v>#VALUE!</v>
      </c>
      <c r="T312" s="31" t="e">
        <f t="shared" si="95"/>
        <v>#VALUE!</v>
      </c>
      <c r="U312" s="31" t="e">
        <f t="shared" si="96"/>
        <v>#VALUE!</v>
      </c>
      <c r="V312" s="26" t="e">
        <f t="shared" si="83"/>
        <v>#VALUE!</v>
      </c>
      <c r="W312" s="26" t="e">
        <f t="shared" si="84"/>
        <v>#VALUE!</v>
      </c>
      <c r="X312" s="26" t="e">
        <f t="shared" si="85"/>
        <v>#VALUE!</v>
      </c>
      <c r="Y312" s="26" t="e">
        <f t="shared" si="86"/>
        <v>#VALUE!</v>
      </c>
      <c r="Z312" s="26" t="e">
        <f t="shared" si="87"/>
        <v>#VALUE!</v>
      </c>
      <c r="AA312" s="26" t="e">
        <f t="shared" si="88"/>
        <v>#VALUE!</v>
      </c>
      <c r="AB312" s="26" t="e">
        <f>IF(P312&gt;0,IF(SUM($N$16:N312)&gt;0,'Program 2'!Loan_Amount-SUM($N$16:N312),'Program 2'!Loan_Amount),0)</f>
        <v>#VALUE!</v>
      </c>
      <c r="AC312" s="37" t="e">
        <f>AB312*('Step 2 Program Parameters'!$C$3/12)</f>
        <v>#VALUE!</v>
      </c>
      <c r="AD312" s="26"/>
    </row>
    <row r="313" spans="1:31" x14ac:dyDescent="0.2">
      <c r="A313" s="27" t="str">
        <f>IF(Values_Entered,A312+1,"")</f>
        <v/>
      </c>
      <c r="B313" s="28" t="str">
        <f t="shared" si="89"/>
        <v/>
      </c>
      <c r="C313" s="29" t="str">
        <f t="shared" si="97"/>
        <v/>
      </c>
      <c r="D313" s="29" t="str">
        <f t="shared" si="98"/>
        <v/>
      </c>
      <c r="E313" s="29" t="str">
        <f t="shared" si="90"/>
        <v/>
      </c>
      <c r="F313" s="29" t="str">
        <f t="shared" si="80"/>
        <v/>
      </c>
      <c r="G313" s="29" t="str">
        <f>IF(Pay_Num&lt;&gt;"",IF('Program 2'!Pay_Num&lt;=$J$2,0,Total_Pay-Int),"")</f>
        <v/>
      </c>
      <c r="H313" s="29" t="str">
        <f t="shared" si="99"/>
        <v/>
      </c>
      <c r="I313" s="29" t="str">
        <f t="shared" si="81"/>
        <v/>
      </c>
      <c r="J313" s="30" t="e">
        <f>IF('Program 2'!Beg_Bal&gt;0,E313*($G$3/($G$3+$G$5)),0)</f>
        <v>#VALUE!</v>
      </c>
      <c r="K313" s="30" t="e">
        <f>IF('Program 2'!Beg_Bal&gt;0,E313*($G$5/($G$5+$G$3)),0)</f>
        <v>#VALUE!</v>
      </c>
      <c r="L313" s="30" t="e">
        <f>IF(C313&lt;0,C313*0,IF($M$5&lt;1,(($M$5/12)*'Program 2'!C313),$M$5))</f>
        <v>#VALUE!</v>
      </c>
      <c r="M313" s="26"/>
      <c r="N313" s="26"/>
      <c r="O313" s="38">
        <f t="shared" si="91"/>
        <v>0</v>
      </c>
      <c r="P313" s="26" t="e">
        <f t="shared" si="92"/>
        <v>#VALUE!</v>
      </c>
      <c r="Q313" s="26" t="e">
        <f t="shared" si="82"/>
        <v>#VALUE!</v>
      </c>
      <c r="R313" s="31" t="e">
        <f t="shared" si="93"/>
        <v>#VALUE!</v>
      </c>
      <c r="S313" s="31" t="e">
        <f t="shared" si="94"/>
        <v>#VALUE!</v>
      </c>
      <c r="T313" s="31" t="e">
        <f t="shared" si="95"/>
        <v>#VALUE!</v>
      </c>
      <c r="U313" s="31" t="e">
        <f t="shared" si="96"/>
        <v>#VALUE!</v>
      </c>
      <c r="V313" s="26" t="e">
        <f t="shared" si="83"/>
        <v>#VALUE!</v>
      </c>
      <c r="W313" s="26" t="e">
        <f t="shared" si="84"/>
        <v>#VALUE!</v>
      </c>
      <c r="X313" s="26" t="e">
        <f t="shared" si="85"/>
        <v>#VALUE!</v>
      </c>
      <c r="Y313" s="26" t="e">
        <f t="shared" si="86"/>
        <v>#VALUE!</v>
      </c>
      <c r="Z313" s="26" t="e">
        <f t="shared" si="87"/>
        <v>#VALUE!</v>
      </c>
      <c r="AA313" s="26" t="e">
        <f t="shared" si="88"/>
        <v>#VALUE!</v>
      </c>
      <c r="AB313" s="26" t="e">
        <f>IF(P313&gt;0,IF(SUM($N$16:N313)&gt;0,'Program 2'!Loan_Amount-SUM($N$16:N313),'Program 2'!Loan_Amount),0)</f>
        <v>#VALUE!</v>
      </c>
      <c r="AC313" s="37" t="e">
        <f>AB313*('Step 2 Program Parameters'!$C$3/12)</f>
        <v>#VALUE!</v>
      </c>
      <c r="AD313" s="26"/>
    </row>
    <row r="314" spans="1:31" x14ac:dyDescent="0.2">
      <c r="A314" s="27" t="str">
        <f>IF(Values_Entered,A313+1,"")</f>
        <v/>
      </c>
      <c r="B314" s="28" t="str">
        <f t="shared" si="89"/>
        <v/>
      </c>
      <c r="C314" s="29" t="str">
        <f t="shared" si="97"/>
        <v/>
      </c>
      <c r="D314" s="29" t="str">
        <f t="shared" si="98"/>
        <v/>
      </c>
      <c r="E314" s="29" t="str">
        <f t="shared" si="90"/>
        <v/>
      </c>
      <c r="F314" s="29" t="str">
        <f t="shared" si="80"/>
        <v/>
      </c>
      <c r="G314" s="29" t="str">
        <f>IF(Pay_Num&lt;&gt;"",IF('Program 2'!Pay_Num&lt;=$J$2,0,Total_Pay-Int),"")</f>
        <v/>
      </c>
      <c r="H314" s="29" t="str">
        <f t="shared" si="99"/>
        <v/>
      </c>
      <c r="I314" s="29" t="str">
        <f t="shared" si="81"/>
        <v/>
      </c>
      <c r="J314" s="30" t="e">
        <f>IF('Program 2'!Beg_Bal&gt;0,E314*($G$3/($G$3+$G$5)),0)</f>
        <v>#VALUE!</v>
      </c>
      <c r="K314" s="30" t="e">
        <f>IF('Program 2'!Beg_Bal&gt;0,E314*($G$5/($G$5+$G$3)),0)</f>
        <v>#VALUE!</v>
      </c>
      <c r="L314" s="30" t="e">
        <f>IF(C314&lt;0,C314*0,IF($M$5&lt;1,(($M$5/12)*'Program 2'!C314),$M$5))</f>
        <v>#VALUE!</v>
      </c>
      <c r="M314" s="26"/>
      <c r="N314" s="26"/>
      <c r="O314" s="38">
        <f t="shared" si="91"/>
        <v>0</v>
      </c>
      <c r="P314" s="26" t="e">
        <f t="shared" si="92"/>
        <v>#VALUE!</v>
      </c>
      <c r="Q314" s="26" t="e">
        <f t="shared" si="82"/>
        <v>#VALUE!</v>
      </c>
      <c r="R314" s="31" t="e">
        <f t="shared" si="93"/>
        <v>#VALUE!</v>
      </c>
      <c r="S314" s="31" t="e">
        <f t="shared" si="94"/>
        <v>#VALUE!</v>
      </c>
      <c r="T314" s="31" t="e">
        <f t="shared" si="95"/>
        <v>#VALUE!</v>
      </c>
      <c r="U314" s="31" t="e">
        <f t="shared" si="96"/>
        <v>#VALUE!</v>
      </c>
      <c r="V314" s="26" t="e">
        <f t="shared" si="83"/>
        <v>#VALUE!</v>
      </c>
      <c r="W314" s="26" t="e">
        <f t="shared" si="84"/>
        <v>#VALUE!</v>
      </c>
      <c r="X314" s="26" t="e">
        <f t="shared" si="85"/>
        <v>#VALUE!</v>
      </c>
      <c r="Y314" s="26" t="e">
        <f t="shared" si="86"/>
        <v>#VALUE!</v>
      </c>
      <c r="Z314" s="26" t="e">
        <f t="shared" si="87"/>
        <v>#VALUE!</v>
      </c>
      <c r="AA314" s="26" t="e">
        <f t="shared" si="88"/>
        <v>#VALUE!</v>
      </c>
      <c r="AB314" s="26" t="e">
        <f>IF(P314&gt;0,IF(SUM($N$16:N314)&gt;0,'Program 2'!Loan_Amount-SUM($N$16:N314),'Program 2'!Loan_Amount),0)</f>
        <v>#VALUE!</v>
      </c>
      <c r="AC314" s="37" t="e">
        <f>AB314*('Step 2 Program Parameters'!$C$3/12)</f>
        <v>#VALUE!</v>
      </c>
      <c r="AD314" s="26"/>
    </row>
    <row r="315" spans="1:31" x14ac:dyDescent="0.2">
      <c r="A315" s="27" t="str">
        <f>IF(Values_Entered,A314+1,"")</f>
        <v/>
      </c>
      <c r="B315" s="28" t="str">
        <f t="shared" si="89"/>
        <v/>
      </c>
      <c r="C315" s="29" t="str">
        <f t="shared" si="97"/>
        <v/>
      </c>
      <c r="D315" s="29" t="str">
        <f t="shared" si="98"/>
        <v/>
      </c>
      <c r="E315" s="29" t="str">
        <f t="shared" si="90"/>
        <v/>
      </c>
      <c r="F315" s="29" t="str">
        <f t="shared" si="80"/>
        <v/>
      </c>
      <c r="G315" s="29" t="str">
        <f>IF(Pay_Num&lt;&gt;"",IF('Program 2'!Pay_Num&lt;=$J$2,0,Total_Pay-Int),"")</f>
        <v/>
      </c>
      <c r="H315" s="29" t="str">
        <f t="shared" si="99"/>
        <v/>
      </c>
      <c r="I315" s="29" t="str">
        <f t="shared" si="81"/>
        <v/>
      </c>
      <c r="J315" s="30" t="e">
        <f>IF('Program 2'!Beg_Bal&gt;0,E315*($G$3/($G$3+$G$5)),0)</f>
        <v>#VALUE!</v>
      </c>
      <c r="K315" s="30" t="e">
        <f>IF('Program 2'!Beg_Bal&gt;0,E315*($G$5/($G$5+$G$3)),0)</f>
        <v>#VALUE!</v>
      </c>
      <c r="L315" s="30" t="e">
        <f>IF(C315&lt;0,C315*0,IF($M$5&lt;1,(($M$5/12)*'Program 2'!C315),$M$5))</f>
        <v>#VALUE!</v>
      </c>
      <c r="M315" s="26"/>
      <c r="N315" s="26"/>
      <c r="O315" s="38">
        <f t="shared" si="91"/>
        <v>0</v>
      </c>
      <c r="P315" s="26" t="e">
        <f t="shared" si="92"/>
        <v>#VALUE!</v>
      </c>
      <c r="Q315" s="26" t="e">
        <f t="shared" si="82"/>
        <v>#VALUE!</v>
      </c>
      <c r="R315" s="31" t="e">
        <f t="shared" si="93"/>
        <v>#VALUE!</v>
      </c>
      <c r="S315" s="31" t="e">
        <f t="shared" si="94"/>
        <v>#VALUE!</v>
      </c>
      <c r="T315" s="31" t="e">
        <f t="shared" si="95"/>
        <v>#VALUE!</v>
      </c>
      <c r="U315" s="31" t="e">
        <f t="shared" si="96"/>
        <v>#VALUE!</v>
      </c>
      <c r="V315" s="26" t="e">
        <f t="shared" si="83"/>
        <v>#VALUE!</v>
      </c>
      <c r="W315" s="26" t="e">
        <f t="shared" si="84"/>
        <v>#VALUE!</v>
      </c>
      <c r="X315" s="26" t="e">
        <f t="shared" si="85"/>
        <v>#VALUE!</v>
      </c>
      <c r="Y315" s="26" t="e">
        <f t="shared" si="86"/>
        <v>#VALUE!</v>
      </c>
      <c r="Z315" s="26" t="e">
        <f t="shared" si="87"/>
        <v>#VALUE!</v>
      </c>
      <c r="AA315" s="26" t="e">
        <f t="shared" si="88"/>
        <v>#VALUE!</v>
      </c>
      <c r="AB315" s="26" t="e">
        <f>IF(P315&gt;0,IF(SUM($N$16:N315)&gt;0,'Program 2'!Loan_Amount-SUM($N$16:N315),'Program 2'!Loan_Amount),0)</f>
        <v>#VALUE!</v>
      </c>
      <c r="AC315" s="37" t="e">
        <f>AB315*('Step 2 Program Parameters'!$C$3/12)</f>
        <v>#VALUE!</v>
      </c>
      <c r="AD315" s="26"/>
      <c r="AE315" s="1" t="e">
        <f>'Step 2 Program Parameters'!$C$35*'Program 2'!Z315</f>
        <v>#VALUE!</v>
      </c>
    </row>
    <row r="316" spans="1:31" x14ac:dyDescent="0.2">
      <c r="A316" s="27" t="str">
        <f>IF(Values_Entered,A315+1,"")</f>
        <v/>
      </c>
      <c r="B316" s="28" t="str">
        <f t="shared" si="89"/>
        <v/>
      </c>
      <c r="C316" s="29" t="str">
        <f t="shared" si="97"/>
        <v/>
      </c>
      <c r="D316" s="29" t="str">
        <f t="shared" si="98"/>
        <v/>
      </c>
      <c r="E316" s="29" t="str">
        <f t="shared" si="90"/>
        <v/>
      </c>
      <c r="F316" s="29" t="str">
        <f t="shared" si="80"/>
        <v/>
      </c>
      <c r="G316" s="29" t="str">
        <f>IF(Pay_Num&lt;&gt;"",IF('Program 2'!Pay_Num&lt;=$J$2,0,Total_Pay-Int),"")</f>
        <v/>
      </c>
      <c r="H316" s="29" t="str">
        <f t="shared" si="99"/>
        <v/>
      </c>
      <c r="I316" s="29" t="str">
        <f t="shared" si="81"/>
        <v/>
      </c>
      <c r="J316" s="30" t="e">
        <f>IF('Program 2'!Beg_Bal&gt;0,E316*($G$3/($G$3+$G$5)),0)</f>
        <v>#VALUE!</v>
      </c>
      <c r="K316" s="30" t="e">
        <f>IF('Program 2'!Beg_Bal&gt;0,E316*($G$5/($G$5+$G$3)),0)</f>
        <v>#VALUE!</v>
      </c>
      <c r="L316" s="30" t="e">
        <f>IF(C316&lt;0,C316*0,IF($M$5&lt;1,(($M$5/12)*'Program 2'!C316),$M$5))</f>
        <v>#VALUE!</v>
      </c>
      <c r="M316" s="26"/>
      <c r="N316" s="26"/>
      <c r="O316" s="38">
        <f t="shared" si="91"/>
        <v>0</v>
      </c>
      <c r="P316" s="26" t="e">
        <f t="shared" si="92"/>
        <v>#VALUE!</v>
      </c>
      <c r="Q316" s="26" t="e">
        <f t="shared" si="82"/>
        <v>#VALUE!</v>
      </c>
      <c r="R316" s="31" t="e">
        <f t="shared" si="93"/>
        <v>#VALUE!</v>
      </c>
      <c r="S316" s="31" t="e">
        <f t="shared" si="94"/>
        <v>#VALUE!</v>
      </c>
      <c r="T316" s="31" t="e">
        <f t="shared" si="95"/>
        <v>#VALUE!</v>
      </c>
      <c r="U316" s="31" t="e">
        <f t="shared" si="96"/>
        <v>#VALUE!</v>
      </c>
      <c r="V316" s="26" t="e">
        <f t="shared" si="83"/>
        <v>#VALUE!</v>
      </c>
      <c r="W316" s="26" t="e">
        <f t="shared" si="84"/>
        <v>#VALUE!</v>
      </c>
      <c r="X316" s="26" t="e">
        <f t="shared" si="85"/>
        <v>#VALUE!</v>
      </c>
      <c r="Y316" s="26" t="e">
        <f t="shared" si="86"/>
        <v>#VALUE!</v>
      </c>
      <c r="Z316" s="26" t="e">
        <f t="shared" si="87"/>
        <v>#VALUE!</v>
      </c>
      <c r="AA316" s="26" t="e">
        <f t="shared" si="88"/>
        <v>#VALUE!</v>
      </c>
      <c r="AB316" s="26" t="e">
        <f>IF(P316&gt;0,IF(SUM($N$16:N316)&gt;0,'Program 2'!Loan_Amount-SUM($N$16:N316),'Program 2'!Loan_Amount),0)</f>
        <v>#VALUE!</v>
      </c>
      <c r="AC316" s="37" t="e">
        <f>AB316*('Step 2 Program Parameters'!$C$3/12)</f>
        <v>#VALUE!</v>
      </c>
      <c r="AD316" s="26"/>
      <c r="AE316" s="26"/>
    </row>
    <row r="317" spans="1:31" x14ac:dyDescent="0.2">
      <c r="A317" s="27" t="str">
        <f>IF(Values_Entered,A316+1,"")</f>
        <v/>
      </c>
      <c r="B317" s="28" t="str">
        <f t="shared" si="89"/>
        <v/>
      </c>
      <c r="C317" s="29" t="str">
        <f t="shared" si="97"/>
        <v/>
      </c>
      <c r="D317" s="29" t="str">
        <f t="shared" si="98"/>
        <v/>
      </c>
      <c r="E317" s="29" t="str">
        <f t="shared" si="90"/>
        <v/>
      </c>
      <c r="F317" s="29" t="str">
        <f t="shared" si="80"/>
        <v/>
      </c>
      <c r="G317" s="29" t="str">
        <f>IF(Pay_Num&lt;&gt;"",IF('Program 2'!Pay_Num&lt;=$J$2,0,Total_Pay-Int),"")</f>
        <v/>
      </c>
      <c r="H317" s="29" t="str">
        <f t="shared" si="99"/>
        <v/>
      </c>
      <c r="I317" s="29" t="str">
        <f t="shared" si="81"/>
        <v/>
      </c>
      <c r="J317" s="30" t="e">
        <f>IF('Program 2'!Beg_Bal&gt;0,E317*($G$3/($G$3+$G$5)),0)</f>
        <v>#VALUE!</v>
      </c>
      <c r="K317" s="30" t="e">
        <f>IF('Program 2'!Beg_Bal&gt;0,E317*($G$5/($G$5+$G$3)),0)</f>
        <v>#VALUE!</v>
      </c>
      <c r="L317" s="30" t="e">
        <f>IF(C317&lt;0,C317*0,IF($M$5&lt;1,(($M$5/12)*'Program 2'!C317),$M$5))</f>
        <v>#VALUE!</v>
      </c>
      <c r="M317" s="26"/>
      <c r="N317" s="26"/>
      <c r="O317" s="38">
        <f t="shared" si="91"/>
        <v>0</v>
      </c>
      <c r="P317" s="26" t="e">
        <f t="shared" si="92"/>
        <v>#VALUE!</v>
      </c>
      <c r="Q317" s="26" t="e">
        <f t="shared" si="82"/>
        <v>#VALUE!</v>
      </c>
      <c r="R317" s="31" t="e">
        <f t="shared" si="93"/>
        <v>#VALUE!</v>
      </c>
      <c r="S317" s="31" t="e">
        <f t="shared" si="94"/>
        <v>#VALUE!</v>
      </c>
      <c r="T317" s="31" t="e">
        <f t="shared" si="95"/>
        <v>#VALUE!</v>
      </c>
      <c r="U317" s="31" t="e">
        <f t="shared" si="96"/>
        <v>#VALUE!</v>
      </c>
      <c r="V317" s="26" t="e">
        <f t="shared" si="83"/>
        <v>#VALUE!</v>
      </c>
      <c r="W317" s="26" t="e">
        <f t="shared" si="84"/>
        <v>#VALUE!</v>
      </c>
      <c r="X317" s="26" t="e">
        <f t="shared" si="85"/>
        <v>#VALUE!</v>
      </c>
      <c r="Y317" s="26" t="e">
        <f t="shared" si="86"/>
        <v>#VALUE!</v>
      </c>
      <c r="Z317" s="26" t="e">
        <f t="shared" si="87"/>
        <v>#VALUE!</v>
      </c>
      <c r="AA317" s="26" t="e">
        <f t="shared" si="88"/>
        <v>#VALUE!</v>
      </c>
      <c r="AB317" s="26" t="e">
        <f>IF(P317&gt;0,IF(SUM($N$16:N317)&gt;0,'Program 2'!Loan_Amount-SUM($N$16:N317),'Program 2'!Loan_Amount),0)</f>
        <v>#VALUE!</v>
      </c>
      <c r="AC317" s="37" t="e">
        <f>AB317*('Step 2 Program Parameters'!$C$3/12)</f>
        <v>#VALUE!</v>
      </c>
      <c r="AD317" s="26"/>
      <c r="AE317" s="26"/>
    </row>
    <row r="318" spans="1:31" x14ac:dyDescent="0.2">
      <c r="A318" s="27" t="str">
        <f>IF(Values_Entered,A317+1,"")</f>
        <v/>
      </c>
      <c r="B318" s="28" t="str">
        <f t="shared" si="89"/>
        <v/>
      </c>
      <c r="C318" s="29" t="str">
        <f t="shared" si="97"/>
        <v/>
      </c>
      <c r="D318" s="29" t="str">
        <f t="shared" si="98"/>
        <v/>
      </c>
      <c r="E318" s="29" t="str">
        <f t="shared" si="90"/>
        <v/>
      </c>
      <c r="F318" s="29" t="str">
        <f t="shared" si="80"/>
        <v/>
      </c>
      <c r="G318" s="29" t="str">
        <f>IF(Pay_Num&lt;&gt;"",IF('Program 2'!Pay_Num&lt;=$J$2,0,Total_Pay-Int),"")</f>
        <v/>
      </c>
      <c r="H318" s="29" t="str">
        <f t="shared" si="99"/>
        <v/>
      </c>
      <c r="I318" s="29" t="str">
        <f t="shared" si="81"/>
        <v/>
      </c>
      <c r="J318" s="30" t="e">
        <f>IF('Program 2'!Beg_Bal&gt;0,E318*($G$3/($G$3+$G$5)),0)</f>
        <v>#VALUE!</v>
      </c>
      <c r="K318" s="30" t="e">
        <f>IF('Program 2'!Beg_Bal&gt;0,E318*($G$5/($G$5+$G$3)),0)</f>
        <v>#VALUE!</v>
      </c>
      <c r="L318" s="30" t="e">
        <f>IF(C318&lt;0,C318*0,IF($M$5&lt;1,(($M$5/12)*'Program 2'!C318),$M$5))</f>
        <v>#VALUE!</v>
      </c>
      <c r="M318" s="26"/>
      <c r="N318" s="26"/>
      <c r="O318" s="38">
        <f t="shared" si="91"/>
        <v>0</v>
      </c>
      <c r="P318" s="26" t="e">
        <f t="shared" si="92"/>
        <v>#VALUE!</v>
      </c>
      <c r="Q318" s="26" t="e">
        <f t="shared" si="82"/>
        <v>#VALUE!</v>
      </c>
      <c r="R318" s="31" t="e">
        <f t="shared" si="93"/>
        <v>#VALUE!</v>
      </c>
      <c r="S318" s="31" t="e">
        <f t="shared" si="94"/>
        <v>#VALUE!</v>
      </c>
      <c r="T318" s="31" t="e">
        <f t="shared" si="95"/>
        <v>#VALUE!</v>
      </c>
      <c r="U318" s="31" t="e">
        <f t="shared" si="96"/>
        <v>#VALUE!</v>
      </c>
      <c r="V318" s="26" t="e">
        <f t="shared" si="83"/>
        <v>#VALUE!</v>
      </c>
      <c r="W318" s="26" t="e">
        <f t="shared" si="84"/>
        <v>#VALUE!</v>
      </c>
      <c r="X318" s="26" t="e">
        <f t="shared" si="85"/>
        <v>#VALUE!</v>
      </c>
      <c r="Y318" s="26" t="e">
        <f t="shared" si="86"/>
        <v>#VALUE!</v>
      </c>
      <c r="Z318" s="26" t="e">
        <f t="shared" si="87"/>
        <v>#VALUE!</v>
      </c>
      <c r="AA318" s="26" t="e">
        <f t="shared" si="88"/>
        <v>#VALUE!</v>
      </c>
      <c r="AB318" s="26" t="e">
        <f>IF(P318&gt;0,IF(SUM($N$16:N318)&gt;0,'Program 2'!Loan_Amount-SUM($N$16:N318),'Program 2'!Loan_Amount),0)</f>
        <v>#VALUE!</v>
      </c>
      <c r="AC318" s="37" t="e">
        <f>AB318*('Step 2 Program Parameters'!$C$3/12)</f>
        <v>#VALUE!</v>
      </c>
      <c r="AD318" s="26"/>
      <c r="AE318" s="26"/>
    </row>
    <row r="319" spans="1:31" x14ac:dyDescent="0.2">
      <c r="A319" s="27" t="str">
        <f>IF(Values_Entered,A318+1,"")</f>
        <v/>
      </c>
      <c r="B319" s="28" t="str">
        <f t="shared" si="89"/>
        <v/>
      </c>
      <c r="C319" s="29" t="str">
        <f t="shared" ref="C319:C375" si="100">IF(Pay_Num&lt;&gt;"",I318,"")</f>
        <v/>
      </c>
      <c r="D319" s="29" t="str">
        <f t="shared" si="98"/>
        <v/>
      </c>
      <c r="E319" s="29" t="str">
        <f t="shared" si="90"/>
        <v/>
      </c>
      <c r="F319" s="29" t="str">
        <f t="shared" si="80"/>
        <v/>
      </c>
      <c r="G319" s="29" t="str">
        <f>IF(Pay_Num&lt;&gt;"",IF('Program 2'!Pay_Num&lt;=$J$2,0,Total_Pay-Int),"")</f>
        <v/>
      </c>
      <c r="H319" s="29" t="str">
        <f t="shared" si="99"/>
        <v/>
      </c>
      <c r="I319" s="29" t="str">
        <f t="shared" si="81"/>
        <v/>
      </c>
      <c r="J319" s="30" t="e">
        <f>IF('Program 2'!Beg_Bal&gt;0,E319*($G$3/($G$3+$G$5)),0)</f>
        <v>#VALUE!</v>
      </c>
      <c r="K319" s="30" t="e">
        <f>IF('Program 2'!Beg_Bal&gt;0,E319*($G$5/($G$5+$G$3)),0)</f>
        <v>#VALUE!</v>
      </c>
      <c r="L319" s="30" t="e">
        <f>IF(C319&lt;0,C319*0,IF($M$5&lt;1,(($M$5/12)*'Program 2'!C319),$M$5))</f>
        <v>#VALUE!</v>
      </c>
      <c r="M319" s="26"/>
      <c r="N319" s="26"/>
      <c r="O319" s="38">
        <f t="shared" si="91"/>
        <v>0</v>
      </c>
      <c r="P319" s="26" t="e">
        <f t="shared" si="92"/>
        <v>#VALUE!</v>
      </c>
      <c r="Q319" s="26" t="e">
        <f t="shared" si="82"/>
        <v>#VALUE!</v>
      </c>
      <c r="R319" s="31" t="e">
        <f t="shared" si="93"/>
        <v>#VALUE!</v>
      </c>
      <c r="S319" s="31" t="e">
        <f t="shared" si="94"/>
        <v>#VALUE!</v>
      </c>
      <c r="T319" s="31" t="e">
        <f t="shared" si="95"/>
        <v>#VALUE!</v>
      </c>
      <c r="U319" s="31" t="e">
        <f t="shared" si="96"/>
        <v>#VALUE!</v>
      </c>
      <c r="V319" s="26" t="e">
        <f t="shared" si="83"/>
        <v>#VALUE!</v>
      </c>
      <c r="W319" s="26" t="e">
        <f t="shared" si="84"/>
        <v>#VALUE!</v>
      </c>
      <c r="X319" s="26" t="e">
        <f t="shared" si="85"/>
        <v>#VALUE!</v>
      </c>
      <c r="Y319" s="26" t="e">
        <f t="shared" si="86"/>
        <v>#VALUE!</v>
      </c>
      <c r="Z319" s="26" t="e">
        <f t="shared" si="87"/>
        <v>#VALUE!</v>
      </c>
      <c r="AA319" s="26" t="e">
        <f t="shared" si="88"/>
        <v>#VALUE!</v>
      </c>
      <c r="AB319" s="26" t="e">
        <f>IF(P319&gt;0,IF(SUM($N$16:N319)&gt;0,'Program 2'!Loan_Amount-SUM($N$16:N319),'Program 2'!Loan_Amount),0)</f>
        <v>#VALUE!</v>
      </c>
      <c r="AC319" s="37" t="e">
        <f>AB319*('Step 2 Program Parameters'!$C$3/12)</f>
        <v>#VALUE!</v>
      </c>
      <c r="AD319" s="26"/>
      <c r="AE319" s="26"/>
    </row>
    <row r="320" spans="1:31" x14ac:dyDescent="0.2">
      <c r="A320" s="27" t="str">
        <f>IF(Values_Entered,A319+1,"")</f>
        <v/>
      </c>
      <c r="B320" s="28" t="str">
        <f t="shared" si="89"/>
        <v/>
      </c>
      <c r="C320" s="29" t="str">
        <f t="shared" si="100"/>
        <v/>
      </c>
      <c r="D320" s="29" t="str">
        <f t="shared" si="98"/>
        <v/>
      </c>
      <c r="E320" s="29" t="str">
        <f t="shared" si="90"/>
        <v/>
      </c>
      <c r="F320" s="29" t="str">
        <f t="shared" si="80"/>
        <v/>
      </c>
      <c r="G320" s="29" t="str">
        <f>IF(Pay_Num&lt;&gt;"",IF('Program 2'!Pay_Num&lt;=$J$2,0,Total_Pay-Int),"")</f>
        <v/>
      </c>
      <c r="H320" s="29" t="str">
        <f t="shared" si="99"/>
        <v/>
      </c>
      <c r="I320" s="29" t="str">
        <f t="shared" si="81"/>
        <v/>
      </c>
      <c r="J320" s="30" t="e">
        <f>IF('Program 2'!Beg_Bal&gt;0,E320*($G$3/($G$3+$G$5)),0)</f>
        <v>#VALUE!</v>
      </c>
      <c r="K320" s="30" t="e">
        <f>IF('Program 2'!Beg_Bal&gt;0,E320*($G$5/($G$5+$G$3)),0)</f>
        <v>#VALUE!</v>
      </c>
      <c r="L320" s="30" t="e">
        <f>IF(C320&lt;0,C320*0,IF($M$5&lt;1,(($M$5/12)*'Program 2'!C320),$M$5))</f>
        <v>#VALUE!</v>
      </c>
      <c r="M320" s="26"/>
      <c r="N320" s="26"/>
      <c r="O320" s="38">
        <f t="shared" si="91"/>
        <v>0</v>
      </c>
      <c r="P320" s="26" t="e">
        <f t="shared" si="92"/>
        <v>#VALUE!</v>
      </c>
      <c r="Q320" s="26" t="e">
        <f t="shared" si="82"/>
        <v>#VALUE!</v>
      </c>
      <c r="R320" s="31" t="e">
        <f t="shared" si="93"/>
        <v>#VALUE!</v>
      </c>
      <c r="S320" s="31" t="e">
        <f t="shared" si="94"/>
        <v>#VALUE!</v>
      </c>
      <c r="T320" s="31" t="e">
        <f t="shared" si="95"/>
        <v>#VALUE!</v>
      </c>
      <c r="U320" s="31" t="e">
        <f t="shared" si="96"/>
        <v>#VALUE!</v>
      </c>
      <c r="V320" s="26" t="e">
        <f t="shared" si="83"/>
        <v>#VALUE!</v>
      </c>
      <c r="W320" s="26" t="e">
        <f t="shared" si="84"/>
        <v>#VALUE!</v>
      </c>
      <c r="X320" s="26" t="e">
        <f t="shared" si="85"/>
        <v>#VALUE!</v>
      </c>
      <c r="Y320" s="26" t="e">
        <f t="shared" si="86"/>
        <v>#VALUE!</v>
      </c>
      <c r="Z320" s="26" t="e">
        <f t="shared" si="87"/>
        <v>#VALUE!</v>
      </c>
      <c r="AA320" s="26" t="e">
        <f t="shared" si="88"/>
        <v>#VALUE!</v>
      </c>
      <c r="AB320" s="26" t="e">
        <f>IF(P320&gt;0,IF(SUM($N$16:N320)&gt;0,'Program 2'!Loan_Amount-SUM($N$16:N320),'Program 2'!Loan_Amount),0)</f>
        <v>#VALUE!</v>
      </c>
      <c r="AC320" s="37" t="e">
        <f>AB320*('Step 2 Program Parameters'!$C$3/12)</f>
        <v>#VALUE!</v>
      </c>
      <c r="AD320" s="26"/>
      <c r="AE320" s="26"/>
    </row>
    <row r="321" spans="1:31" x14ac:dyDescent="0.2">
      <c r="A321" s="27" t="str">
        <f>IF(Values_Entered,A320+1,"")</f>
        <v/>
      </c>
      <c r="B321" s="28" t="str">
        <f t="shared" si="89"/>
        <v/>
      </c>
      <c r="C321" s="29" t="str">
        <f t="shared" si="100"/>
        <v/>
      </c>
      <c r="D321" s="29" t="str">
        <f t="shared" si="98"/>
        <v/>
      </c>
      <c r="E321" s="29" t="str">
        <f t="shared" si="90"/>
        <v/>
      </c>
      <c r="F321" s="29" t="str">
        <f t="shared" si="80"/>
        <v/>
      </c>
      <c r="G321" s="29" t="str">
        <f>IF(Pay_Num&lt;&gt;"",IF('Program 2'!Pay_Num&lt;=$J$2,0,Total_Pay-Int),"")</f>
        <v/>
      </c>
      <c r="H321" s="29" t="str">
        <f t="shared" si="99"/>
        <v/>
      </c>
      <c r="I321" s="29" t="str">
        <f t="shared" si="81"/>
        <v/>
      </c>
      <c r="J321" s="30" t="e">
        <f>IF('Program 2'!Beg_Bal&gt;0,E321*($G$3/($G$3+$G$5)),0)</f>
        <v>#VALUE!</v>
      </c>
      <c r="K321" s="30" t="e">
        <f>IF('Program 2'!Beg_Bal&gt;0,E321*($G$5/($G$5+$G$3)),0)</f>
        <v>#VALUE!</v>
      </c>
      <c r="L321" s="30" t="e">
        <f>IF(C321&lt;0,C321*0,IF($M$5&lt;1,(($M$5/12)*'Program 2'!C321),$M$5))</f>
        <v>#VALUE!</v>
      </c>
      <c r="M321" s="26"/>
      <c r="N321" s="26"/>
      <c r="O321" s="38">
        <f t="shared" si="91"/>
        <v>0</v>
      </c>
      <c r="P321" s="26" t="e">
        <f t="shared" si="92"/>
        <v>#VALUE!</v>
      </c>
      <c r="Q321" s="26" t="e">
        <f t="shared" si="82"/>
        <v>#VALUE!</v>
      </c>
      <c r="R321" s="31" t="e">
        <f t="shared" si="93"/>
        <v>#VALUE!</v>
      </c>
      <c r="S321" s="31" t="e">
        <f t="shared" si="94"/>
        <v>#VALUE!</v>
      </c>
      <c r="T321" s="31" t="e">
        <f t="shared" si="95"/>
        <v>#VALUE!</v>
      </c>
      <c r="U321" s="31" t="e">
        <f t="shared" si="96"/>
        <v>#VALUE!</v>
      </c>
      <c r="V321" s="26" t="e">
        <f t="shared" si="83"/>
        <v>#VALUE!</v>
      </c>
      <c r="W321" s="26" t="e">
        <f t="shared" si="84"/>
        <v>#VALUE!</v>
      </c>
      <c r="X321" s="26" t="e">
        <f t="shared" si="85"/>
        <v>#VALUE!</v>
      </c>
      <c r="Y321" s="26" t="e">
        <f t="shared" si="86"/>
        <v>#VALUE!</v>
      </c>
      <c r="Z321" s="26" t="e">
        <f t="shared" si="87"/>
        <v>#VALUE!</v>
      </c>
      <c r="AA321" s="26" t="e">
        <f t="shared" si="88"/>
        <v>#VALUE!</v>
      </c>
      <c r="AB321" s="26" t="e">
        <f>IF(P321&gt;0,IF(SUM($N$16:N321)&gt;0,'Program 2'!Loan_Amount-SUM($N$16:N321),'Program 2'!Loan_Amount),0)</f>
        <v>#VALUE!</v>
      </c>
      <c r="AC321" s="37" t="e">
        <f>AB321*('Step 2 Program Parameters'!$C$3/12)</f>
        <v>#VALUE!</v>
      </c>
      <c r="AD321" s="26"/>
    </row>
    <row r="322" spans="1:31" x14ac:dyDescent="0.2">
      <c r="A322" s="27" t="str">
        <f>IF(Values_Entered,A321+1,"")</f>
        <v/>
      </c>
      <c r="B322" s="28" t="str">
        <f t="shared" si="89"/>
        <v/>
      </c>
      <c r="C322" s="29" t="str">
        <f t="shared" si="100"/>
        <v/>
      </c>
      <c r="D322" s="29" t="str">
        <f t="shared" si="98"/>
        <v/>
      </c>
      <c r="E322" s="29" t="str">
        <f t="shared" si="90"/>
        <v/>
      </c>
      <c r="F322" s="29" t="str">
        <f t="shared" si="80"/>
        <v/>
      </c>
      <c r="G322" s="29" t="str">
        <f>IF(Pay_Num&lt;&gt;"",IF('Program 2'!Pay_Num&lt;=$J$2,0,Total_Pay-Int),"")</f>
        <v/>
      </c>
      <c r="H322" s="29" t="str">
        <f t="shared" si="99"/>
        <v/>
      </c>
      <c r="I322" s="29" t="str">
        <f t="shared" si="81"/>
        <v/>
      </c>
      <c r="J322" s="30" t="e">
        <f>IF('Program 2'!Beg_Bal&gt;0,E322*($G$3/($G$3+$G$5)),0)</f>
        <v>#VALUE!</v>
      </c>
      <c r="K322" s="30" t="e">
        <f>IF('Program 2'!Beg_Bal&gt;0,E322*($G$5/($G$5+$G$3)),0)</f>
        <v>#VALUE!</v>
      </c>
      <c r="L322" s="30" t="e">
        <f>IF(C322&lt;0,C322*0,IF($M$5&lt;1,(($M$5/12)*'Program 2'!C322),$M$5))</f>
        <v>#VALUE!</v>
      </c>
      <c r="M322" s="26"/>
      <c r="N322" s="26"/>
      <c r="O322" s="38">
        <f t="shared" si="91"/>
        <v>0</v>
      </c>
      <c r="P322" s="26" t="e">
        <f t="shared" si="92"/>
        <v>#VALUE!</v>
      </c>
      <c r="Q322" s="26" t="e">
        <f t="shared" si="82"/>
        <v>#VALUE!</v>
      </c>
      <c r="R322" s="31" t="e">
        <f t="shared" si="93"/>
        <v>#VALUE!</v>
      </c>
      <c r="S322" s="31" t="e">
        <f t="shared" si="94"/>
        <v>#VALUE!</v>
      </c>
      <c r="T322" s="31" t="e">
        <f t="shared" si="95"/>
        <v>#VALUE!</v>
      </c>
      <c r="U322" s="31" t="e">
        <f t="shared" si="96"/>
        <v>#VALUE!</v>
      </c>
      <c r="V322" s="26" t="e">
        <f t="shared" si="83"/>
        <v>#VALUE!</v>
      </c>
      <c r="W322" s="26" t="e">
        <f t="shared" si="84"/>
        <v>#VALUE!</v>
      </c>
      <c r="X322" s="26" t="e">
        <f t="shared" si="85"/>
        <v>#VALUE!</v>
      </c>
      <c r="Y322" s="26" t="e">
        <f t="shared" si="86"/>
        <v>#VALUE!</v>
      </c>
      <c r="Z322" s="26" t="e">
        <f t="shared" si="87"/>
        <v>#VALUE!</v>
      </c>
      <c r="AA322" s="26" t="e">
        <f t="shared" si="88"/>
        <v>#VALUE!</v>
      </c>
      <c r="AB322" s="26" t="e">
        <f>IF(P322&gt;0,IF(SUM($N$16:N322)&gt;0,'Program 2'!Loan_Amount-SUM($N$16:N322),'Program 2'!Loan_Amount),0)</f>
        <v>#VALUE!</v>
      </c>
      <c r="AC322" s="37" t="e">
        <f>AB322*('Step 2 Program Parameters'!$C$3/12)</f>
        <v>#VALUE!</v>
      </c>
      <c r="AD322" s="26"/>
    </row>
    <row r="323" spans="1:31" x14ac:dyDescent="0.2">
      <c r="A323" s="27" t="str">
        <f>IF(Values_Entered,A322+1,"")</f>
        <v/>
      </c>
      <c r="B323" s="28" t="str">
        <f t="shared" si="89"/>
        <v/>
      </c>
      <c r="C323" s="29" t="str">
        <f t="shared" si="100"/>
        <v/>
      </c>
      <c r="D323" s="29" t="str">
        <f t="shared" si="98"/>
        <v/>
      </c>
      <c r="E323" s="29" t="str">
        <f t="shared" si="90"/>
        <v/>
      </c>
      <c r="F323" s="29" t="str">
        <f t="shared" si="80"/>
        <v/>
      </c>
      <c r="G323" s="29" t="str">
        <f>IF(Pay_Num&lt;&gt;"",IF('Program 2'!Pay_Num&lt;=$J$2,0,Total_Pay-Int),"")</f>
        <v/>
      </c>
      <c r="H323" s="29" t="str">
        <f t="shared" si="99"/>
        <v/>
      </c>
      <c r="I323" s="29" t="str">
        <f t="shared" si="81"/>
        <v/>
      </c>
      <c r="J323" s="30" t="e">
        <f>IF('Program 2'!Beg_Bal&gt;0,E323*($G$3/($G$3+$G$5)),0)</f>
        <v>#VALUE!</v>
      </c>
      <c r="K323" s="30" t="e">
        <f>IF('Program 2'!Beg_Bal&gt;0,E323*($G$5/($G$5+$G$3)),0)</f>
        <v>#VALUE!</v>
      </c>
      <c r="L323" s="30" t="e">
        <f>IF(C323&lt;0,C323*0,IF($M$5&lt;1,(($M$5/12)*'Program 2'!C323),$M$5))</f>
        <v>#VALUE!</v>
      </c>
      <c r="M323" s="26"/>
      <c r="N323" s="26"/>
      <c r="O323" s="38">
        <f t="shared" si="91"/>
        <v>0</v>
      </c>
      <c r="P323" s="26" t="e">
        <f t="shared" si="92"/>
        <v>#VALUE!</v>
      </c>
      <c r="Q323" s="26" t="e">
        <f t="shared" si="82"/>
        <v>#VALUE!</v>
      </c>
      <c r="R323" s="31" t="e">
        <f t="shared" si="93"/>
        <v>#VALUE!</v>
      </c>
      <c r="S323" s="31" t="e">
        <f t="shared" si="94"/>
        <v>#VALUE!</v>
      </c>
      <c r="T323" s="31" t="e">
        <f t="shared" si="95"/>
        <v>#VALUE!</v>
      </c>
      <c r="U323" s="31" t="e">
        <f t="shared" si="96"/>
        <v>#VALUE!</v>
      </c>
      <c r="V323" s="26" t="e">
        <f t="shared" si="83"/>
        <v>#VALUE!</v>
      </c>
      <c r="W323" s="26" t="e">
        <f t="shared" si="84"/>
        <v>#VALUE!</v>
      </c>
      <c r="X323" s="26" t="e">
        <f t="shared" si="85"/>
        <v>#VALUE!</v>
      </c>
      <c r="Y323" s="26" t="e">
        <f t="shared" si="86"/>
        <v>#VALUE!</v>
      </c>
      <c r="Z323" s="26" t="e">
        <f t="shared" si="87"/>
        <v>#VALUE!</v>
      </c>
      <c r="AA323" s="26" t="e">
        <f t="shared" si="88"/>
        <v>#VALUE!</v>
      </c>
      <c r="AB323" s="26" t="e">
        <f>IF(P323&gt;0,IF(SUM($N$16:N323)&gt;0,'Program 2'!Loan_Amount-SUM($N$16:N323),'Program 2'!Loan_Amount),0)</f>
        <v>#VALUE!</v>
      </c>
      <c r="AC323" s="37" t="e">
        <f>AB323*('Step 2 Program Parameters'!$C$3/12)</f>
        <v>#VALUE!</v>
      </c>
      <c r="AD323" s="26"/>
    </row>
    <row r="324" spans="1:31" x14ac:dyDescent="0.2">
      <c r="A324" s="27" t="str">
        <f>IF(Values_Entered,A323+1,"")</f>
        <v/>
      </c>
      <c r="B324" s="28" t="str">
        <f t="shared" si="89"/>
        <v/>
      </c>
      <c r="C324" s="29" t="str">
        <f t="shared" si="100"/>
        <v/>
      </c>
      <c r="D324" s="29" t="str">
        <f t="shared" si="98"/>
        <v/>
      </c>
      <c r="E324" s="29" t="str">
        <f t="shared" si="90"/>
        <v/>
      </c>
      <c r="F324" s="29" t="str">
        <f t="shared" si="80"/>
        <v/>
      </c>
      <c r="G324" s="29" t="str">
        <f>IF(Pay_Num&lt;&gt;"",IF('Program 2'!Pay_Num&lt;=$J$2,0,Total_Pay-Int),"")</f>
        <v/>
      </c>
      <c r="H324" s="29" t="str">
        <f t="shared" si="99"/>
        <v/>
      </c>
      <c r="I324" s="29" t="str">
        <f t="shared" si="81"/>
        <v/>
      </c>
      <c r="J324" s="30" t="e">
        <f>IF('Program 2'!Beg_Bal&gt;0,E324*($G$3/($G$3+$G$5)),0)</f>
        <v>#VALUE!</v>
      </c>
      <c r="K324" s="30" t="e">
        <f>IF('Program 2'!Beg_Bal&gt;0,E324*($G$5/($G$5+$G$3)),0)</f>
        <v>#VALUE!</v>
      </c>
      <c r="L324" s="30" t="e">
        <f>IF(C324&lt;0,C324*0,IF($M$5&lt;1,(($M$5/12)*'Program 2'!C324),$M$5))</f>
        <v>#VALUE!</v>
      </c>
      <c r="M324" s="26"/>
      <c r="N324" s="26"/>
      <c r="O324" s="38">
        <f t="shared" si="91"/>
        <v>0</v>
      </c>
      <c r="P324" s="26" t="e">
        <f t="shared" si="92"/>
        <v>#VALUE!</v>
      </c>
      <c r="Q324" s="26" t="e">
        <f t="shared" si="82"/>
        <v>#VALUE!</v>
      </c>
      <c r="R324" s="31" t="e">
        <f t="shared" si="93"/>
        <v>#VALUE!</v>
      </c>
      <c r="S324" s="31" t="e">
        <f t="shared" si="94"/>
        <v>#VALUE!</v>
      </c>
      <c r="T324" s="31" t="e">
        <f t="shared" si="95"/>
        <v>#VALUE!</v>
      </c>
      <c r="U324" s="31" t="e">
        <f t="shared" si="96"/>
        <v>#VALUE!</v>
      </c>
      <c r="V324" s="26" t="e">
        <f t="shared" si="83"/>
        <v>#VALUE!</v>
      </c>
      <c r="W324" s="26" t="e">
        <f t="shared" si="84"/>
        <v>#VALUE!</v>
      </c>
      <c r="X324" s="26" t="e">
        <f t="shared" si="85"/>
        <v>#VALUE!</v>
      </c>
      <c r="Y324" s="26" t="e">
        <f t="shared" si="86"/>
        <v>#VALUE!</v>
      </c>
      <c r="Z324" s="26" t="e">
        <f t="shared" si="87"/>
        <v>#VALUE!</v>
      </c>
      <c r="AA324" s="26" t="e">
        <f t="shared" si="88"/>
        <v>#VALUE!</v>
      </c>
      <c r="AB324" s="26" t="e">
        <f>IF(P324&gt;0,IF(SUM($N$16:N324)&gt;0,'Program 2'!Loan_Amount-SUM($N$16:N324),'Program 2'!Loan_Amount),0)</f>
        <v>#VALUE!</v>
      </c>
      <c r="AC324" s="37" t="e">
        <f>AB324*('Step 2 Program Parameters'!$C$3/12)</f>
        <v>#VALUE!</v>
      </c>
      <c r="AD324" s="26"/>
    </row>
    <row r="325" spans="1:31" x14ac:dyDescent="0.2">
      <c r="A325" s="27" t="str">
        <f>IF(Values_Entered,A324+1,"")</f>
        <v/>
      </c>
      <c r="B325" s="28" t="str">
        <f t="shared" si="89"/>
        <v/>
      </c>
      <c r="C325" s="29" t="str">
        <f t="shared" si="100"/>
        <v/>
      </c>
      <c r="D325" s="29" t="str">
        <f t="shared" si="98"/>
        <v/>
      </c>
      <c r="E325" s="29" t="str">
        <f t="shared" si="90"/>
        <v/>
      </c>
      <c r="F325" s="29" t="str">
        <f t="shared" si="80"/>
        <v/>
      </c>
      <c r="G325" s="29" t="str">
        <f>IF(Pay_Num&lt;&gt;"",IF('Program 2'!Pay_Num&lt;=$J$2,0,Total_Pay-Int),"")</f>
        <v/>
      </c>
      <c r="H325" s="29" t="str">
        <f t="shared" si="99"/>
        <v/>
      </c>
      <c r="I325" s="29" t="str">
        <f t="shared" si="81"/>
        <v/>
      </c>
      <c r="J325" s="30" t="e">
        <f>IF('Program 2'!Beg_Bal&gt;0,E325*($G$3/($G$3+$G$5)),0)</f>
        <v>#VALUE!</v>
      </c>
      <c r="K325" s="30" t="e">
        <f>IF('Program 2'!Beg_Bal&gt;0,E325*($G$5/($G$5+$G$3)),0)</f>
        <v>#VALUE!</v>
      </c>
      <c r="L325" s="30" t="e">
        <f>IF(C325&lt;0,C325*0,IF($M$5&lt;1,(($M$5/12)*'Program 2'!C325),$M$5))</f>
        <v>#VALUE!</v>
      </c>
      <c r="M325" s="26"/>
      <c r="N325" s="26"/>
      <c r="O325" s="38">
        <f t="shared" si="91"/>
        <v>0</v>
      </c>
      <c r="P325" s="26" t="e">
        <f t="shared" si="92"/>
        <v>#VALUE!</v>
      </c>
      <c r="Q325" s="26" t="e">
        <f t="shared" si="82"/>
        <v>#VALUE!</v>
      </c>
      <c r="R325" s="31" t="e">
        <f t="shared" si="93"/>
        <v>#VALUE!</v>
      </c>
      <c r="S325" s="31" t="e">
        <f t="shared" si="94"/>
        <v>#VALUE!</v>
      </c>
      <c r="T325" s="31" t="e">
        <f t="shared" si="95"/>
        <v>#VALUE!</v>
      </c>
      <c r="U325" s="31" t="e">
        <f t="shared" si="96"/>
        <v>#VALUE!</v>
      </c>
      <c r="V325" s="26" t="e">
        <f t="shared" si="83"/>
        <v>#VALUE!</v>
      </c>
      <c r="W325" s="26" t="e">
        <f t="shared" si="84"/>
        <v>#VALUE!</v>
      </c>
      <c r="X325" s="26" t="e">
        <f t="shared" si="85"/>
        <v>#VALUE!</v>
      </c>
      <c r="Y325" s="26" t="e">
        <f t="shared" si="86"/>
        <v>#VALUE!</v>
      </c>
      <c r="Z325" s="26" t="e">
        <f t="shared" si="87"/>
        <v>#VALUE!</v>
      </c>
      <c r="AA325" s="26" t="e">
        <f t="shared" si="88"/>
        <v>#VALUE!</v>
      </c>
      <c r="AB325" s="26" t="e">
        <f>IF(P325&gt;0,IF(SUM($N$16:N325)&gt;0,'Program 2'!Loan_Amount-SUM($N$16:N325),'Program 2'!Loan_Amount),0)</f>
        <v>#VALUE!</v>
      </c>
      <c r="AC325" s="37" t="e">
        <f>AB325*('Step 2 Program Parameters'!$C$3/12)</f>
        <v>#VALUE!</v>
      </c>
      <c r="AD325" s="26"/>
    </row>
    <row r="326" spans="1:31" x14ac:dyDescent="0.2">
      <c r="A326" s="27" t="str">
        <f>IF(Values_Entered,A325+1,"")</f>
        <v/>
      </c>
      <c r="B326" s="28" t="str">
        <f t="shared" si="89"/>
        <v/>
      </c>
      <c r="C326" s="29" t="str">
        <f t="shared" si="100"/>
        <v/>
      </c>
      <c r="D326" s="29" t="str">
        <f t="shared" si="98"/>
        <v/>
      </c>
      <c r="E326" s="29" t="str">
        <f t="shared" si="90"/>
        <v/>
      </c>
      <c r="F326" s="29" t="str">
        <f t="shared" si="80"/>
        <v/>
      </c>
      <c r="G326" s="29" t="str">
        <f>IF(Pay_Num&lt;&gt;"",IF('Program 2'!Pay_Num&lt;=$J$2,0,Total_Pay-Int),"")</f>
        <v/>
      </c>
      <c r="H326" s="29" t="str">
        <f t="shared" si="99"/>
        <v/>
      </c>
      <c r="I326" s="29" t="str">
        <f t="shared" si="81"/>
        <v/>
      </c>
      <c r="J326" s="30" t="e">
        <f>IF('Program 2'!Beg_Bal&gt;0,E326*($G$3/($G$3+$G$5)),0)</f>
        <v>#VALUE!</v>
      </c>
      <c r="K326" s="30" t="e">
        <f>IF('Program 2'!Beg_Bal&gt;0,E326*($G$5/($G$5+$G$3)),0)</f>
        <v>#VALUE!</v>
      </c>
      <c r="L326" s="30" t="e">
        <f>IF(C326&lt;0,C326*0,IF($M$5&lt;1,(($M$5/12)*'Program 2'!C326),$M$5))</f>
        <v>#VALUE!</v>
      </c>
      <c r="M326" s="26"/>
      <c r="N326" s="26"/>
      <c r="O326" s="38">
        <f t="shared" si="91"/>
        <v>0</v>
      </c>
      <c r="P326" s="26" t="e">
        <f t="shared" si="92"/>
        <v>#VALUE!</v>
      </c>
      <c r="Q326" s="26" t="e">
        <f t="shared" si="82"/>
        <v>#VALUE!</v>
      </c>
      <c r="R326" s="31" t="e">
        <f t="shared" si="93"/>
        <v>#VALUE!</v>
      </c>
      <c r="S326" s="31" t="e">
        <f t="shared" si="94"/>
        <v>#VALUE!</v>
      </c>
      <c r="T326" s="31" t="e">
        <f t="shared" si="95"/>
        <v>#VALUE!</v>
      </c>
      <c r="U326" s="31" t="e">
        <f t="shared" si="96"/>
        <v>#VALUE!</v>
      </c>
      <c r="V326" s="26" t="e">
        <f t="shared" si="83"/>
        <v>#VALUE!</v>
      </c>
      <c r="W326" s="26" t="e">
        <f t="shared" si="84"/>
        <v>#VALUE!</v>
      </c>
      <c r="X326" s="26" t="e">
        <f t="shared" si="85"/>
        <v>#VALUE!</v>
      </c>
      <c r="Y326" s="26" t="e">
        <f t="shared" si="86"/>
        <v>#VALUE!</v>
      </c>
      <c r="Z326" s="26" t="e">
        <f t="shared" si="87"/>
        <v>#VALUE!</v>
      </c>
      <c r="AA326" s="26" t="e">
        <f t="shared" si="88"/>
        <v>#VALUE!</v>
      </c>
      <c r="AB326" s="26" t="e">
        <f>IF(P326&gt;0,IF(SUM($N$16:N326)&gt;0,'Program 2'!Loan_Amount-SUM($N$16:N326),'Program 2'!Loan_Amount),0)</f>
        <v>#VALUE!</v>
      </c>
      <c r="AC326" s="37" t="e">
        <f>AB326*('Step 2 Program Parameters'!$C$3/12)</f>
        <v>#VALUE!</v>
      </c>
      <c r="AD326" s="26"/>
    </row>
    <row r="327" spans="1:31" x14ac:dyDescent="0.2">
      <c r="A327" s="27" t="str">
        <f>IF(Values_Entered,A326+1,"")</f>
        <v/>
      </c>
      <c r="B327" s="28" t="str">
        <f t="shared" si="89"/>
        <v/>
      </c>
      <c r="C327" s="29" t="str">
        <f t="shared" si="100"/>
        <v/>
      </c>
      <c r="D327" s="29" t="str">
        <f t="shared" si="98"/>
        <v/>
      </c>
      <c r="E327" s="29" t="str">
        <f t="shared" si="90"/>
        <v/>
      </c>
      <c r="F327" s="29" t="str">
        <f t="shared" si="80"/>
        <v/>
      </c>
      <c r="G327" s="29" t="str">
        <f>IF(Pay_Num&lt;&gt;"",IF('Program 2'!Pay_Num&lt;=$J$2,0,Total_Pay-Int),"")</f>
        <v/>
      </c>
      <c r="H327" s="29" t="str">
        <f t="shared" si="99"/>
        <v/>
      </c>
      <c r="I327" s="29" t="str">
        <f t="shared" si="81"/>
        <v/>
      </c>
      <c r="J327" s="30" t="e">
        <f>IF('Program 2'!Beg_Bal&gt;0,E327*($G$3/($G$3+$G$5)),0)</f>
        <v>#VALUE!</v>
      </c>
      <c r="K327" s="30" t="e">
        <f>IF('Program 2'!Beg_Bal&gt;0,E327*($G$5/($G$5+$G$3)),0)</f>
        <v>#VALUE!</v>
      </c>
      <c r="L327" s="30" t="e">
        <f>IF(C327&lt;0,C327*0,IF($M$5&lt;1,(($M$5/12)*'Program 2'!C327),$M$5))</f>
        <v>#VALUE!</v>
      </c>
      <c r="M327" s="26"/>
      <c r="N327" s="26"/>
      <c r="O327" s="38">
        <f t="shared" si="91"/>
        <v>0</v>
      </c>
      <c r="P327" s="26" t="e">
        <f t="shared" si="92"/>
        <v>#VALUE!</v>
      </c>
      <c r="Q327" s="26" t="e">
        <f t="shared" si="82"/>
        <v>#VALUE!</v>
      </c>
      <c r="R327" s="31" t="e">
        <f t="shared" si="93"/>
        <v>#VALUE!</v>
      </c>
      <c r="S327" s="31" t="e">
        <f t="shared" si="94"/>
        <v>#VALUE!</v>
      </c>
      <c r="T327" s="31" t="e">
        <f t="shared" si="95"/>
        <v>#VALUE!</v>
      </c>
      <c r="U327" s="31" t="e">
        <f t="shared" si="96"/>
        <v>#VALUE!</v>
      </c>
      <c r="V327" s="26" t="e">
        <f t="shared" si="83"/>
        <v>#VALUE!</v>
      </c>
      <c r="W327" s="26" t="e">
        <f t="shared" si="84"/>
        <v>#VALUE!</v>
      </c>
      <c r="X327" s="26" t="e">
        <f t="shared" si="85"/>
        <v>#VALUE!</v>
      </c>
      <c r="Y327" s="26" t="e">
        <f t="shared" si="86"/>
        <v>#VALUE!</v>
      </c>
      <c r="Z327" s="26" t="e">
        <f t="shared" si="87"/>
        <v>#VALUE!</v>
      </c>
      <c r="AA327" s="26" t="e">
        <f t="shared" si="88"/>
        <v>#VALUE!</v>
      </c>
      <c r="AB327" s="26" t="e">
        <f>IF(P327&gt;0,IF(SUM($N$16:N327)&gt;0,'Program 2'!Loan_Amount-SUM($N$16:N327),'Program 2'!Loan_Amount),0)</f>
        <v>#VALUE!</v>
      </c>
      <c r="AC327" s="37" t="e">
        <f>AB327*('Step 2 Program Parameters'!$C$3/12)</f>
        <v>#VALUE!</v>
      </c>
      <c r="AD327" s="26"/>
      <c r="AE327" s="1" t="e">
        <f>'Step 2 Program Parameters'!$C$35*'Program 2'!Z327</f>
        <v>#VALUE!</v>
      </c>
    </row>
    <row r="328" spans="1:31" x14ac:dyDescent="0.2">
      <c r="A328" s="27" t="str">
        <f>IF(Values_Entered,A327+1,"")</f>
        <v/>
      </c>
      <c r="B328" s="28" t="str">
        <f t="shared" si="89"/>
        <v/>
      </c>
      <c r="C328" s="29" t="str">
        <f t="shared" si="100"/>
        <v/>
      </c>
      <c r="D328" s="29" t="str">
        <f t="shared" si="98"/>
        <v/>
      </c>
      <c r="E328" s="29" t="str">
        <f t="shared" si="90"/>
        <v/>
      </c>
      <c r="F328" s="29" t="str">
        <f t="shared" si="80"/>
        <v/>
      </c>
      <c r="G328" s="29" t="str">
        <f>IF(Pay_Num&lt;&gt;"",IF('Program 2'!Pay_Num&lt;=$J$2,0,Total_Pay-Int),"")</f>
        <v/>
      </c>
      <c r="H328" s="29" t="str">
        <f t="shared" si="99"/>
        <v/>
      </c>
      <c r="I328" s="29" t="str">
        <f t="shared" si="81"/>
        <v/>
      </c>
      <c r="J328" s="30" t="e">
        <f>IF('Program 2'!Beg_Bal&gt;0,E328*($G$3/($G$3+$G$5)),0)</f>
        <v>#VALUE!</v>
      </c>
      <c r="K328" s="30" t="e">
        <f>IF('Program 2'!Beg_Bal&gt;0,E328*($G$5/($G$5+$G$3)),0)</f>
        <v>#VALUE!</v>
      </c>
      <c r="L328" s="30" t="e">
        <f>IF(C328&lt;0,C328*0,IF($M$5&lt;1,(($M$5/12)*'Program 2'!C328),$M$5))</f>
        <v>#VALUE!</v>
      </c>
      <c r="M328" s="26"/>
      <c r="N328" s="26"/>
      <c r="O328" s="38">
        <f t="shared" si="91"/>
        <v>0</v>
      </c>
      <c r="P328" s="26" t="e">
        <f t="shared" si="92"/>
        <v>#VALUE!</v>
      </c>
      <c r="Q328" s="26" t="e">
        <f t="shared" si="82"/>
        <v>#VALUE!</v>
      </c>
      <c r="R328" s="31" t="e">
        <f t="shared" si="93"/>
        <v>#VALUE!</v>
      </c>
      <c r="S328" s="31" t="e">
        <f t="shared" si="94"/>
        <v>#VALUE!</v>
      </c>
      <c r="T328" s="31" t="e">
        <f t="shared" si="95"/>
        <v>#VALUE!</v>
      </c>
      <c r="U328" s="31" t="e">
        <f t="shared" si="96"/>
        <v>#VALUE!</v>
      </c>
      <c r="V328" s="26" t="e">
        <f t="shared" si="83"/>
        <v>#VALUE!</v>
      </c>
      <c r="W328" s="26" t="e">
        <f t="shared" si="84"/>
        <v>#VALUE!</v>
      </c>
      <c r="X328" s="26" t="e">
        <f t="shared" si="85"/>
        <v>#VALUE!</v>
      </c>
      <c r="Y328" s="26" t="e">
        <f t="shared" si="86"/>
        <v>#VALUE!</v>
      </c>
      <c r="Z328" s="26" t="e">
        <f t="shared" si="87"/>
        <v>#VALUE!</v>
      </c>
      <c r="AA328" s="26" t="e">
        <f t="shared" si="88"/>
        <v>#VALUE!</v>
      </c>
      <c r="AB328" s="26" t="e">
        <f>IF(P328&gt;0,IF(SUM($N$16:N328)&gt;0,'Program 2'!Loan_Amount-SUM($N$16:N328),'Program 2'!Loan_Amount),0)</f>
        <v>#VALUE!</v>
      </c>
      <c r="AC328" s="37" t="e">
        <f>AB328*('Step 2 Program Parameters'!$C$3/12)</f>
        <v>#VALUE!</v>
      </c>
      <c r="AD328" s="26"/>
      <c r="AE328" s="26"/>
    </row>
    <row r="329" spans="1:31" x14ac:dyDescent="0.2">
      <c r="A329" s="27" t="str">
        <f>IF(Values_Entered,A328+1,"")</f>
        <v/>
      </c>
      <c r="B329" s="28" t="str">
        <f t="shared" si="89"/>
        <v/>
      </c>
      <c r="C329" s="29" t="str">
        <f t="shared" si="100"/>
        <v/>
      </c>
      <c r="D329" s="29" t="str">
        <f t="shared" si="98"/>
        <v/>
      </c>
      <c r="E329" s="29" t="str">
        <f t="shared" si="90"/>
        <v/>
      </c>
      <c r="F329" s="29" t="str">
        <f t="shared" si="80"/>
        <v/>
      </c>
      <c r="G329" s="29" t="str">
        <f>IF(Pay_Num&lt;&gt;"",IF('Program 2'!Pay_Num&lt;=$J$2,0,Total_Pay-Int),"")</f>
        <v/>
      </c>
      <c r="H329" s="29" t="str">
        <f t="shared" si="99"/>
        <v/>
      </c>
      <c r="I329" s="29" t="str">
        <f t="shared" si="81"/>
        <v/>
      </c>
      <c r="J329" s="30" t="e">
        <f>IF('Program 2'!Beg_Bal&gt;0,E329*($G$3/($G$3+$G$5)),0)</f>
        <v>#VALUE!</v>
      </c>
      <c r="K329" s="30" t="e">
        <f>IF('Program 2'!Beg_Bal&gt;0,E329*($G$5/($G$5+$G$3)),0)</f>
        <v>#VALUE!</v>
      </c>
      <c r="L329" s="30" t="e">
        <f>IF(C329&lt;0,C329*0,IF($M$5&lt;1,(($M$5/12)*'Program 2'!C329),$M$5))</f>
        <v>#VALUE!</v>
      </c>
      <c r="M329" s="26"/>
      <c r="N329" s="26"/>
      <c r="O329" s="38">
        <f t="shared" si="91"/>
        <v>0</v>
      </c>
      <c r="P329" s="26" t="e">
        <f t="shared" si="92"/>
        <v>#VALUE!</v>
      </c>
      <c r="Q329" s="26" t="e">
        <f t="shared" si="82"/>
        <v>#VALUE!</v>
      </c>
      <c r="R329" s="31" t="e">
        <f t="shared" si="93"/>
        <v>#VALUE!</v>
      </c>
      <c r="S329" s="31" t="e">
        <f t="shared" si="94"/>
        <v>#VALUE!</v>
      </c>
      <c r="T329" s="31" t="e">
        <f t="shared" si="95"/>
        <v>#VALUE!</v>
      </c>
      <c r="U329" s="31" t="e">
        <f t="shared" si="96"/>
        <v>#VALUE!</v>
      </c>
      <c r="V329" s="26" t="e">
        <f t="shared" si="83"/>
        <v>#VALUE!</v>
      </c>
      <c r="W329" s="26" t="e">
        <f t="shared" si="84"/>
        <v>#VALUE!</v>
      </c>
      <c r="X329" s="26" t="e">
        <f t="shared" si="85"/>
        <v>#VALUE!</v>
      </c>
      <c r="Y329" s="26" t="e">
        <f t="shared" si="86"/>
        <v>#VALUE!</v>
      </c>
      <c r="Z329" s="26" t="e">
        <f t="shared" si="87"/>
        <v>#VALUE!</v>
      </c>
      <c r="AA329" s="26" t="e">
        <f t="shared" si="88"/>
        <v>#VALUE!</v>
      </c>
      <c r="AB329" s="26" t="e">
        <f>IF(P329&gt;0,IF(SUM($N$16:N329)&gt;0,'Program 2'!Loan_Amount-SUM($N$16:N329),'Program 2'!Loan_Amount),0)</f>
        <v>#VALUE!</v>
      </c>
      <c r="AC329" s="37" t="e">
        <f>AB329*('Step 2 Program Parameters'!$C$3/12)</f>
        <v>#VALUE!</v>
      </c>
      <c r="AD329" s="26"/>
      <c r="AE329" s="26"/>
    </row>
    <row r="330" spans="1:31" x14ac:dyDescent="0.2">
      <c r="A330" s="27" t="str">
        <f>IF(Values_Entered,A329+1,"")</f>
        <v/>
      </c>
      <c r="B330" s="28" t="str">
        <f t="shared" si="89"/>
        <v/>
      </c>
      <c r="C330" s="29" t="str">
        <f t="shared" si="100"/>
        <v/>
      </c>
      <c r="D330" s="29" t="str">
        <f t="shared" si="98"/>
        <v/>
      </c>
      <c r="E330" s="29" t="str">
        <f t="shared" si="90"/>
        <v/>
      </c>
      <c r="F330" s="29" t="str">
        <f t="shared" si="80"/>
        <v/>
      </c>
      <c r="G330" s="29" t="str">
        <f>IF(Pay_Num&lt;&gt;"",IF('Program 2'!Pay_Num&lt;=$J$2,0,Total_Pay-Int),"")</f>
        <v/>
      </c>
      <c r="H330" s="29" t="str">
        <f t="shared" si="99"/>
        <v/>
      </c>
      <c r="I330" s="29" t="str">
        <f t="shared" si="81"/>
        <v/>
      </c>
      <c r="J330" s="30" t="e">
        <f>IF('Program 2'!Beg_Bal&gt;0,E330*($G$3/($G$3+$G$5)),0)</f>
        <v>#VALUE!</v>
      </c>
      <c r="K330" s="30" t="e">
        <f>IF('Program 2'!Beg_Bal&gt;0,E330*($G$5/($G$5+$G$3)),0)</f>
        <v>#VALUE!</v>
      </c>
      <c r="L330" s="30" t="e">
        <f>IF(C330&lt;0,C330*0,IF($M$5&lt;1,(($M$5/12)*'Program 2'!C330),$M$5))</f>
        <v>#VALUE!</v>
      </c>
      <c r="M330" s="26"/>
      <c r="N330" s="26"/>
      <c r="O330" s="38">
        <f t="shared" si="91"/>
        <v>0</v>
      </c>
      <c r="P330" s="26" t="e">
        <f t="shared" si="92"/>
        <v>#VALUE!</v>
      </c>
      <c r="Q330" s="26" t="e">
        <f t="shared" si="82"/>
        <v>#VALUE!</v>
      </c>
      <c r="R330" s="31" t="e">
        <f t="shared" si="93"/>
        <v>#VALUE!</v>
      </c>
      <c r="S330" s="31" t="e">
        <f t="shared" si="94"/>
        <v>#VALUE!</v>
      </c>
      <c r="T330" s="31" t="e">
        <f t="shared" si="95"/>
        <v>#VALUE!</v>
      </c>
      <c r="U330" s="31" t="e">
        <f t="shared" si="96"/>
        <v>#VALUE!</v>
      </c>
      <c r="V330" s="26" t="e">
        <f t="shared" si="83"/>
        <v>#VALUE!</v>
      </c>
      <c r="W330" s="26" t="e">
        <f t="shared" si="84"/>
        <v>#VALUE!</v>
      </c>
      <c r="X330" s="26" t="e">
        <f t="shared" si="85"/>
        <v>#VALUE!</v>
      </c>
      <c r="Y330" s="26" t="e">
        <f t="shared" si="86"/>
        <v>#VALUE!</v>
      </c>
      <c r="Z330" s="26" t="e">
        <f t="shared" si="87"/>
        <v>#VALUE!</v>
      </c>
      <c r="AA330" s="26" t="e">
        <f t="shared" si="88"/>
        <v>#VALUE!</v>
      </c>
      <c r="AB330" s="26" t="e">
        <f>IF(P330&gt;0,IF(SUM($N$16:N330)&gt;0,'Program 2'!Loan_Amount-SUM($N$16:N330),'Program 2'!Loan_Amount),0)</f>
        <v>#VALUE!</v>
      </c>
      <c r="AC330" s="37" t="e">
        <f>AB330*('Step 2 Program Parameters'!$C$3/12)</f>
        <v>#VALUE!</v>
      </c>
      <c r="AD330" s="26"/>
      <c r="AE330" s="26"/>
    </row>
    <row r="331" spans="1:31" x14ac:dyDescent="0.2">
      <c r="A331" s="27" t="str">
        <f>IF(Values_Entered,A330+1,"")</f>
        <v/>
      </c>
      <c r="B331" s="28" t="str">
        <f t="shared" si="89"/>
        <v/>
      </c>
      <c r="C331" s="29" t="str">
        <f t="shared" si="100"/>
        <v/>
      </c>
      <c r="D331" s="29" t="str">
        <f t="shared" si="98"/>
        <v/>
      </c>
      <c r="E331" s="29" t="str">
        <f t="shared" si="90"/>
        <v/>
      </c>
      <c r="F331" s="29" t="str">
        <f t="shared" si="80"/>
        <v/>
      </c>
      <c r="G331" s="29" t="str">
        <f>IF(Pay_Num&lt;&gt;"",IF('Program 2'!Pay_Num&lt;=$J$2,0,Total_Pay-Int),"")</f>
        <v/>
      </c>
      <c r="H331" s="29" t="str">
        <f t="shared" si="99"/>
        <v/>
      </c>
      <c r="I331" s="29" t="str">
        <f t="shared" si="81"/>
        <v/>
      </c>
      <c r="J331" s="30" t="e">
        <f>IF('Program 2'!Beg_Bal&gt;0,E331*($G$3/($G$3+$G$5)),0)</f>
        <v>#VALUE!</v>
      </c>
      <c r="K331" s="30" t="e">
        <f>IF('Program 2'!Beg_Bal&gt;0,E331*($G$5/($G$5+$G$3)),0)</f>
        <v>#VALUE!</v>
      </c>
      <c r="L331" s="30" t="e">
        <f>IF(C331&lt;0,C331*0,IF($M$5&lt;1,(($M$5/12)*'Program 2'!C331),$M$5))</f>
        <v>#VALUE!</v>
      </c>
      <c r="M331" s="26"/>
      <c r="N331" s="26"/>
      <c r="O331" s="38">
        <f t="shared" si="91"/>
        <v>0</v>
      </c>
      <c r="P331" s="26" t="e">
        <f t="shared" si="92"/>
        <v>#VALUE!</v>
      </c>
      <c r="Q331" s="26" t="e">
        <f t="shared" si="82"/>
        <v>#VALUE!</v>
      </c>
      <c r="R331" s="31" t="e">
        <f t="shared" si="93"/>
        <v>#VALUE!</v>
      </c>
      <c r="S331" s="31" t="e">
        <f t="shared" si="94"/>
        <v>#VALUE!</v>
      </c>
      <c r="T331" s="31" t="e">
        <f t="shared" si="95"/>
        <v>#VALUE!</v>
      </c>
      <c r="U331" s="31" t="e">
        <f t="shared" si="96"/>
        <v>#VALUE!</v>
      </c>
      <c r="V331" s="26" t="e">
        <f t="shared" si="83"/>
        <v>#VALUE!</v>
      </c>
      <c r="W331" s="26" t="e">
        <f t="shared" si="84"/>
        <v>#VALUE!</v>
      </c>
      <c r="X331" s="26" t="e">
        <f t="shared" si="85"/>
        <v>#VALUE!</v>
      </c>
      <c r="Y331" s="26" t="e">
        <f t="shared" si="86"/>
        <v>#VALUE!</v>
      </c>
      <c r="Z331" s="26" t="e">
        <f t="shared" si="87"/>
        <v>#VALUE!</v>
      </c>
      <c r="AA331" s="26" t="e">
        <f t="shared" si="88"/>
        <v>#VALUE!</v>
      </c>
      <c r="AB331" s="26" t="e">
        <f>IF(P331&gt;0,IF(SUM($N$16:N331)&gt;0,'Program 2'!Loan_Amount-SUM($N$16:N331),'Program 2'!Loan_Amount),0)</f>
        <v>#VALUE!</v>
      </c>
      <c r="AC331" s="37" t="e">
        <f>AB331*('Step 2 Program Parameters'!$C$3/12)</f>
        <v>#VALUE!</v>
      </c>
      <c r="AD331" s="26"/>
      <c r="AE331" s="26"/>
    </row>
    <row r="332" spans="1:31" x14ac:dyDescent="0.2">
      <c r="A332" s="27" t="str">
        <f>IF(Values_Entered,A331+1,"")</f>
        <v/>
      </c>
      <c r="B332" s="28" t="str">
        <f t="shared" si="89"/>
        <v/>
      </c>
      <c r="C332" s="29" t="str">
        <f t="shared" si="100"/>
        <v/>
      </c>
      <c r="D332" s="29" t="str">
        <f t="shared" si="98"/>
        <v/>
      </c>
      <c r="E332" s="29" t="str">
        <f t="shared" si="90"/>
        <v/>
      </c>
      <c r="F332" s="29" t="str">
        <f t="shared" si="80"/>
        <v/>
      </c>
      <c r="G332" s="29" t="str">
        <f>IF(Pay_Num&lt;&gt;"",IF('Program 2'!Pay_Num&lt;=$J$2,0,Total_Pay-Int),"")</f>
        <v/>
      </c>
      <c r="H332" s="29" t="str">
        <f t="shared" si="99"/>
        <v/>
      </c>
      <c r="I332" s="29" t="str">
        <f t="shared" si="81"/>
        <v/>
      </c>
      <c r="J332" s="30" t="e">
        <f>IF('Program 2'!Beg_Bal&gt;0,E332*($G$3/($G$3+$G$5)),0)</f>
        <v>#VALUE!</v>
      </c>
      <c r="K332" s="30" t="e">
        <f>IF('Program 2'!Beg_Bal&gt;0,E332*($G$5/($G$5+$G$3)),0)</f>
        <v>#VALUE!</v>
      </c>
      <c r="L332" s="30" t="e">
        <f>IF(C332&lt;0,C332*0,IF($M$5&lt;1,(($M$5/12)*'Program 2'!C332),$M$5))</f>
        <v>#VALUE!</v>
      </c>
      <c r="M332" s="26"/>
      <c r="N332" s="26"/>
      <c r="O332" s="38">
        <f t="shared" si="91"/>
        <v>0</v>
      </c>
      <c r="P332" s="26" t="e">
        <f t="shared" si="92"/>
        <v>#VALUE!</v>
      </c>
      <c r="Q332" s="26" t="e">
        <f t="shared" si="82"/>
        <v>#VALUE!</v>
      </c>
      <c r="R332" s="31" t="e">
        <f t="shared" si="93"/>
        <v>#VALUE!</v>
      </c>
      <c r="S332" s="31" t="e">
        <f t="shared" si="94"/>
        <v>#VALUE!</v>
      </c>
      <c r="T332" s="31" t="e">
        <f t="shared" si="95"/>
        <v>#VALUE!</v>
      </c>
      <c r="U332" s="31" t="e">
        <f t="shared" si="96"/>
        <v>#VALUE!</v>
      </c>
      <c r="V332" s="26" t="e">
        <f t="shared" si="83"/>
        <v>#VALUE!</v>
      </c>
      <c r="W332" s="26" t="e">
        <f t="shared" si="84"/>
        <v>#VALUE!</v>
      </c>
      <c r="X332" s="26" t="e">
        <f t="shared" si="85"/>
        <v>#VALUE!</v>
      </c>
      <c r="Y332" s="26" t="e">
        <f t="shared" si="86"/>
        <v>#VALUE!</v>
      </c>
      <c r="Z332" s="26" t="e">
        <f t="shared" si="87"/>
        <v>#VALUE!</v>
      </c>
      <c r="AA332" s="26" t="e">
        <f t="shared" si="88"/>
        <v>#VALUE!</v>
      </c>
      <c r="AB332" s="26" t="e">
        <f>IF(P332&gt;0,IF(SUM($N$16:N332)&gt;0,'Program 2'!Loan_Amount-SUM($N$16:N332),'Program 2'!Loan_Amount),0)</f>
        <v>#VALUE!</v>
      </c>
      <c r="AC332" s="37" t="e">
        <f>AB332*('Step 2 Program Parameters'!$C$3/12)</f>
        <v>#VALUE!</v>
      </c>
      <c r="AD332" s="26"/>
      <c r="AE332" s="26"/>
    </row>
    <row r="333" spans="1:31" x14ac:dyDescent="0.2">
      <c r="A333" s="27" t="str">
        <f>IF(Values_Entered,A332+1,"")</f>
        <v/>
      </c>
      <c r="B333" s="28" t="str">
        <f t="shared" si="89"/>
        <v/>
      </c>
      <c r="C333" s="29" t="str">
        <f t="shared" si="100"/>
        <v/>
      </c>
      <c r="D333" s="29" t="str">
        <f t="shared" si="98"/>
        <v/>
      </c>
      <c r="E333" s="29" t="str">
        <f t="shared" si="90"/>
        <v/>
      </c>
      <c r="F333" s="29" t="str">
        <f t="shared" si="80"/>
        <v/>
      </c>
      <c r="G333" s="29" t="str">
        <f>IF(Pay_Num&lt;&gt;"",IF('Program 2'!Pay_Num&lt;=$J$2,0,Total_Pay-Int),"")</f>
        <v/>
      </c>
      <c r="H333" s="29" t="str">
        <f t="shared" si="99"/>
        <v/>
      </c>
      <c r="I333" s="29" t="str">
        <f t="shared" si="81"/>
        <v/>
      </c>
      <c r="J333" s="30" t="e">
        <f>IF('Program 2'!Beg_Bal&gt;0,E333*($G$3/($G$3+$G$5)),0)</f>
        <v>#VALUE!</v>
      </c>
      <c r="K333" s="30" t="e">
        <f>IF('Program 2'!Beg_Bal&gt;0,E333*($G$5/($G$5+$G$3)),0)</f>
        <v>#VALUE!</v>
      </c>
      <c r="L333" s="30" t="e">
        <f>IF(C333&lt;0,C333*0,IF($M$5&lt;1,(($M$5/12)*'Program 2'!C333),$M$5))</f>
        <v>#VALUE!</v>
      </c>
      <c r="M333" s="26"/>
      <c r="N333" s="26"/>
      <c r="O333" s="38">
        <f t="shared" si="91"/>
        <v>0</v>
      </c>
      <c r="P333" s="26" t="e">
        <f t="shared" si="92"/>
        <v>#VALUE!</v>
      </c>
      <c r="Q333" s="26" t="e">
        <f t="shared" si="82"/>
        <v>#VALUE!</v>
      </c>
      <c r="R333" s="31" t="e">
        <f t="shared" si="93"/>
        <v>#VALUE!</v>
      </c>
      <c r="S333" s="31" t="e">
        <f t="shared" si="94"/>
        <v>#VALUE!</v>
      </c>
      <c r="T333" s="31" t="e">
        <f t="shared" si="95"/>
        <v>#VALUE!</v>
      </c>
      <c r="U333" s="31" t="e">
        <f t="shared" si="96"/>
        <v>#VALUE!</v>
      </c>
      <c r="V333" s="26" t="e">
        <f t="shared" si="83"/>
        <v>#VALUE!</v>
      </c>
      <c r="W333" s="26" t="e">
        <f t="shared" si="84"/>
        <v>#VALUE!</v>
      </c>
      <c r="X333" s="26" t="e">
        <f t="shared" si="85"/>
        <v>#VALUE!</v>
      </c>
      <c r="Y333" s="26" t="e">
        <f t="shared" si="86"/>
        <v>#VALUE!</v>
      </c>
      <c r="Z333" s="26" t="e">
        <f t="shared" si="87"/>
        <v>#VALUE!</v>
      </c>
      <c r="AA333" s="26" t="e">
        <f t="shared" si="88"/>
        <v>#VALUE!</v>
      </c>
      <c r="AB333" s="26" t="e">
        <f>IF(P333&gt;0,IF(SUM($N$16:N333)&gt;0,'Program 2'!Loan_Amount-SUM($N$16:N333),'Program 2'!Loan_Amount),0)</f>
        <v>#VALUE!</v>
      </c>
      <c r="AC333" s="37" t="e">
        <f>AB333*('Step 2 Program Parameters'!$C$3/12)</f>
        <v>#VALUE!</v>
      </c>
      <c r="AD333" s="26"/>
    </row>
    <row r="334" spans="1:31" x14ac:dyDescent="0.2">
      <c r="A334" s="27" t="str">
        <f>IF(Values_Entered,A333+1,"")</f>
        <v/>
      </c>
      <c r="B334" s="28" t="str">
        <f t="shared" si="89"/>
        <v/>
      </c>
      <c r="C334" s="29" t="str">
        <f t="shared" si="100"/>
        <v/>
      </c>
      <c r="D334" s="29" t="str">
        <f t="shared" si="98"/>
        <v/>
      </c>
      <c r="E334" s="29" t="str">
        <f t="shared" si="90"/>
        <v/>
      </c>
      <c r="F334" s="29" t="str">
        <f t="shared" si="80"/>
        <v/>
      </c>
      <c r="G334" s="29" t="str">
        <f>IF(Pay_Num&lt;&gt;"",IF('Program 2'!Pay_Num&lt;=$J$2,0,Total_Pay-Int),"")</f>
        <v/>
      </c>
      <c r="H334" s="29" t="str">
        <f t="shared" si="99"/>
        <v/>
      </c>
      <c r="I334" s="29" t="str">
        <f t="shared" si="81"/>
        <v/>
      </c>
      <c r="J334" s="30" t="e">
        <f>IF('Program 2'!Beg_Bal&gt;0,E334*($G$3/($G$3+$G$5)),0)</f>
        <v>#VALUE!</v>
      </c>
      <c r="K334" s="30" t="e">
        <f>IF('Program 2'!Beg_Bal&gt;0,E334*($G$5/($G$5+$G$3)),0)</f>
        <v>#VALUE!</v>
      </c>
      <c r="L334" s="30" t="e">
        <f>IF(C334&lt;0,C334*0,IF($M$5&lt;1,(($M$5/12)*'Program 2'!C334),$M$5))</f>
        <v>#VALUE!</v>
      </c>
      <c r="M334" s="26"/>
      <c r="N334" s="26"/>
      <c r="O334" s="38">
        <f t="shared" si="91"/>
        <v>0</v>
      </c>
      <c r="P334" s="26" t="e">
        <f t="shared" si="92"/>
        <v>#VALUE!</v>
      </c>
      <c r="Q334" s="26" t="e">
        <f t="shared" si="82"/>
        <v>#VALUE!</v>
      </c>
      <c r="R334" s="31" t="e">
        <f t="shared" si="93"/>
        <v>#VALUE!</v>
      </c>
      <c r="S334" s="31" t="e">
        <f t="shared" si="94"/>
        <v>#VALUE!</v>
      </c>
      <c r="T334" s="31" t="e">
        <f t="shared" si="95"/>
        <v>#VALUE!</v>
      </c>
      <c r="U334" s="31" t="e">
        <f t="shared" si="96"/>
        <v>#VALUE!</v>
      </c>
      <c r="V334" s="26" t="e">
        <f t="shared" si="83"/>
        <v>#VALUE!</v>
      </c>
      <c r="W334" s="26" t="e">
        <f t="shared" si="84"/>
        <v>#VALUE!</v>
      </c>
      <c r="X334" s="26" t="e">
        <f t="shared" si="85"/>
        <v>#VALUE!</v>
      </c>
      <c r="Y334" s="26" t="e">
        <f t="shared" si="86"/>
        <v>#VALUE!</v>
      </c>
      <c r="Z334" s="26" t="e">
        <f t="shared" si="87"/>
        <v>#VALUE!</v>
      </c>
      <c r="AA334" s="26" t="e">
        <f t="shared" si="88"/>
        <v>#VALUE!</v>
      </c>
      <c r="AB334" s="26" t="e">
        <f>IF(P334&gt;0,IF(SUM($N$16:N334)&gt;0,'Program 2'!Loan_Amount-SUM($N$16:N334),'Program 2'!Loan_Amount),0)</f>
        <v>#VALUE!</v>
      </c>
      <c r="AC334" s="37" t="e">
        <f>AB334*('Step 2 Program Parameters'!$C$3/12)</f>
        <v>#VALUE!</v>
      </c>
      <c r="AD334" s="26"/>
    </row>
    <row r="335" spans="1:31" x14ac:dyDescent="0.2">
      <c r="A335" s="27" t="str">
        <f>IF(Values_Entered,A334+1,"")</f>
        <v/>
      </c>
      <c r="B335" s="28" t="str">
        <f t="shared" si="89"/>
        <v/>
      </c>
      <c r="C335" s="29" t="str">
        <f t="shared" si="100"/>
        <v/>
      </c>
      <c r="D335" s="29" t="str">
        <f t="shared" si="98"/>
        <v/>
      </c>
      <c r="E335" s="29" t="str">
        <f t="shared" si="90"/>
        <v/>
      </c>
      <c r="F335" s="29" t="str">
        <f t="shared" si="80"/>
        <v/>
      </c>
      <c r="G335" s="29" t="str">
        <f>IF(Pay_Num&lt;&gt;"",IF('Program 2'!Pay_Num&lt;=$J$2,0,Total_Pay-Int),"")</f>
        <v/>
      </c>
      <c r="H335" s="29" t="str">
        <f t="shared" si="99"/>
        <v/>
      </c>
      <c r="I335" s="29" t="str">
        <f t="shared" si="81"/>
        <v/>
      </c>
      <c r="J335" s="30" t="e">
        <f>IF('Program 2'!Beg_Bal&gt;0,E335*($G$3/($G$3+$G$5)),0)</f>
        <v>#VALUE!</v>
      </c>
      <c r="K335" s="30" t="e">
        <f>IF('Program 2'!Beg_Bal&gt;0,E335*($G$5/($G$5+$G$3)),0)</f>
        <v>#VALUE!</v>
      </c>
      <c r="L335" s="30" t="e">
        <f>IF(C335&lt;0,C335*0,IF($M$5&lt;1,(($M$5/12)*'Program 2'!C335),$M$5))</f>
        <v>#VALUE!</v>
      </c>
      <c r="M335" s="26"/>
      <c r="N335" s="26"/>
      <c r="O335" s="38">
        <f t="shared" si="91"/>
        <v>0</v>
      </c>
      <c r="P335" s="26" t="e">
        <f t="shared" si="92"/>
        <v>#VALUE!</v>
      </c>
      <c r="Q335" s="26" t="e">
        <f t="shared" si="82"/>
        <v>#VALUE!</v>
      </c>
      <c r="R335" s="31" t="e">
        <f t="shared" si="93"/>
        <v>#VALUE!</v>
      </c>
      <c r="S335" s="31" t="e">
        <f t="shared" si="94"/>
        <v>#VALUE!</v>
      </c>
      <c r="T335" s="31" t="e">
        <f t="shared" si="95"/>
        <v>#VALUE!</v>
      </c>
      <c r="U335" s="31" t="e">
        <f t="shared" si="96"/>
        <v>#VALUE!</v>
      </c>
      <c r="V335" s="26" t="e">
        <f t="shared" si="83"/>
        <v>#VALUE!</v>
      </c>
      <c r="W335" s="26" t="e">
        <f t="shared" si="84"/>
        <v>#VALUE!</v>
      </c>
      <c r="X335" s="26" t="e">
        <f t="shared" si="85"/>
        <v>#VALUE!</v>
      </c>
      <c r="Y335" s="26" t="e">
        <f t="shared" si="86"/>
        <v>#VALUE!</v>
      </c>
      <c r="Z335" s="26" t="e">
        <f t="shared" si="87"/>
        <v>#VALUE!</v>
      </c>
      <c r="AA335" s="26" t="e">
        <f t="shared" si="88"/>
        <v>#VALUE!</v>
      </c>
      <c r="AB335" s="26" t="e">
        <f>IF(P335&gt;0,IF(SUM($N$16:N335)&gt;0,'Program 2'!Loan_Amount-SUM($N$16:N335),'Program 2'!Loan_Amount),0)</f>
        <v>#VALUE!</v>
      </c>
      <c r="AC335" s="37" t="e">
        <f>AB335*('Step 2 Program Parameters'!$C$3/12)</f>
        <v>#VALUE!</v>
      </c>
      <c r="AD335" s="26"/>
    </row>
    <row r="336" spans="1:31" x14ac:dyDescent="0.2">
      <c r="A336" s="27" t="str">
        <f>IF(Values_Entered,A335+1,"")</f>
        <v/>
      </c>
      <c r="B336" s="28" t="str">
        <f t="shared" si="89"/>
        <v/>
      </c>
      <c r="C336" s="29" t="str">
        <f t="shared" si="100"/>
        <v/>
      </c>
      <c r="D336" s="29" t="str">
        <f t="shared" si="98"/>
        <v/>
      </c>
      <c r="E336" s="29" t="str">
        <f t="shared" si="90"/>
        <v/>
      </c>
      <c r="F336" s="29" t="str">
        <f t="shared" ref="F336:F375" si="101">IF(Pay_Num&lt;&gt;"",IF(Sched_Pay&gt;Beg_Bal,Beg_Bal+Int,Sched_Pay+Extra_Pay),"")</f>
        <v/>
      </c>
      <c r="G336" s="29" t="str">
        <f>IF(Pay_Num&lt;&gt;"",IF('Program 2'!Pay_Num&lt;=$J$2,0,Total_Pay-Int),"")</f>
        <v/>
      </c>
      <c r="H336" s="29" t="str">
        <f t="shared" si="99"/>
        <v/>
      </c>
      <c r="I336" s="29" t="str">
        <f t="shared" ref="I336:I375" si="102">IF(Pay_Num&lt;&gt;"",IF(Sched_Pay&lt;Beg_Bal,Beg_Bal-Princ,0),"")</f>
        <v/>
      </c>
      <c r="J336" s="30" t="e">
        <f>IF('Program 2'!Beg_Bal&gt;0,E336*($G$3/($G$3+$G$5)),0)</f>
        <v>#VALUE!</v>
      </c>
      <c r="K336" s="30" t="e">
        <f>IF('Program 2'!Beg_Bal&gt;0,E336*($G$5/($G$5+$G$3)),0)</f>
        <v>#VALUE!</v>
      </c>
      <c r="L336" s="30" t="e">
        <f>IF(C336&lt;0,C336*0,IF($M$5&lt;1,(($M$5/12)*'Program 2'!C336),$M$5))</f>
        <v>#VALUE!</v>
      </c>
      <c r="M336" s="26"/>
      <c r="N336" s="26"/>
      <c r="O336" s="38">
        <f t="shared" si="91"/>
        <v>0</v>
      </c>
      <c r="P336" s="26" t="e">
        <f t="shared" si="92"/>
        <v>#VALUE!</v>
      </c>
      <c r="Q336" s="26" t="e">
        <f t="shared" ref="Q336:Q375" si="103">C336*O336</f>
        <v>#VALUE!</v>
      </c>
      <c r="R336" s="31" t="e">
        <f t="shared" si="93"/>
        <v>#VALUE!</v>
      </c>
      <c r="S336" s="31" t="e">
        <f t="shared" si="94"/>
        <v>#VALUE!</v>
      </c>
      <c r="T336" s="31" t="e">
        <f t="shared" si="95"/>
        <v>#VALUE!</v>
      </c>
      <c r="U336" s="31" t="e">
        <f t="shared" si="96"/>
        <v>#VALUE!</v>
      </c>
      <c r="V336" s="26" t="e">
        <f t="shared" ref="V336:V375" si="104">G336*(1-O336)</f>
        <v>#VALUE!</v>
      </c>
      <c r="W336" s="26" t="e">
        <f t="shared" ref="W336:W375" si="105">G336*O336</f>
        <v>#VALUE!</v>
      </c>
      <c r="X336" s="26" t="e">
        <f t="shared" ref="X336:X375" si="106">H336*(1-O336)</f>
        <v>#VALUE!</v>
      </c>
      <c r="Y336" s="26" t="e">
        <f t="shared" ref="Y336:Y375" si="107">H336*O336</f>
        <v>#VALUE!</v>
      </c>
      <c r="Z336" s="26" t="e">
        <f t="shared" ref="Z336:Z375" si="108">I336*(1-O336)</f>
        <v>#VALUE!</v>
      </c>
      <c r="AA336" s="26" t="e">
        <f t="shared" ref="AA336:AA375" si="109">I336*O336</f>
        <v>#VALUE!</v>
      </c>
      <c r="AB336" s="26" t="e">
        <f>IF(P336&gt;0,IF(SUM($N$16:N336)&gt;0,'Program 2'!Loan_Amount-SUM($N$16:N336),'Program 2'!Loan_Amount),0)</f>
        <v>#VALUE!</v>
      </c>
      <c r="AC336" s="37" t="e">
        <f>AB336*('Step 2 Program Parameters'!$C$3/12)</f>
        <v>#VALUE!</v>
      </c>
      <c r="AD336" s="26"/>
    </row>
    <row r="337" spans="1:31" x14ac:dyDescent="0.2">
      <c r="A337" s="27" t="str">
        <f>IF(Values_Entered,A336+1,"")</f>
        <v/>
      </c>
      <c r="B337" s="28" t="str">
        <f t="shared" ref="B337:B375" si="110">IF(Pay_Num&lt;&gt;"",DATE(YEAR(B336),MONTH(B336)+1,DAY(B336)),"")</f>
        <v/>
      </c>
      <c r="C337" s="29" t="str">
        <f t="shared" si="100"/>
        <v/>
      </c>
      <c r="D337" s="29" t="str">
        <f t="shared" si="98"/>
        <v/>
      </c>
      <c r="E337" s="29" t="str">
        <f t="shared" ref="E337:E375" si="111">IF(Pay_Num&lt;&gt;"",Scheduled_Extra_Payments,"")</f>
        <v/>
      </c>
      <c r="F337" s="29" t="str">
        <f t="shared" si="101"/>
        <v/>
      </c>
      <c r="G337" s="29" t="str">
        <f>IF(Pay_Num&lt;&gt;"",IF('Program 2'!Pay_Num&lt;=$J$2,0,Total_Pay-Int),"")</f>
        <v/>
      </c>
      <c r="H337" s="29" t="str">
        <f t="shared" si="99"/>
        <v/>
      </c>
      <c r="I337" s="29" t="str">
        <f t="shared" si="102"/>
        <v/>
      </c>
      <c r="J337" s="30" t="e">
        <f>IF('Program 2'!Beg_Bal&gt;0,E337*($G$3/($G$3+$G$5)),0)</f>
        <v>#VALUE!</v>
      </c>
      <c r="K337" s="30" t="e">
        <f>IF('Program 2'!Beg_Bal&gt;0,E337*($G$5/($G$5+$G$3)),0)</f>
        <v>#VALUE!</v>
      </c>
      <c r="L337" s="30" t="e">
        <f>IF(C337&lt;0,C337*0,IF($M$5&lt;1,(($M$5/12)*'Program 2'!C337),$M$5))</f>
        <v>#VALUE!</v>
      </c>
      <c r="M337" s="26"/>
      <c r="N337" s="26"/>
      <c r="O337" s="38">
        <f t="shared" ref="O337:O375" si="112">$M$10</f>
        <v>0</v>
      </c>
      <c r="P337" s="26" t="e">
        <f t="shared" ref="P337:P375" si="113">C337*(1-O337)</f>
        <v>#VALUE!</v>
      </c>
      <c r="Q337" s="26" t="e">
        <f t="shared" si="103"/>
        <v>#VALUE!</v>
      </c>
      <c r="R337" s="31" t="e">
        <f t="shared" ref="R337:R375" si="114">J337*(1-O337)</f>
        <v>#VALUE!</v>
      </c>
      <c r="S337" s="31" t="e">
        <f t="shared" ref="S337:S375" si="115">J337*O337</f>
        <v>#VALUE!</v>
      </c>
      <c r="T337" s="31" t="e">
        <f t="shared" ref="T337:T375" si="116">K337*(1-O337)</f>
        <v>#VALUE!</v>
      </c>
      <c r="U337" s="31" t="e">
        <f t="shared" ref="U337:U375" si="117">K337*O337</f>
        <v>#VALUE!</v>
      </c>
      <c r="V337" s="26" t="e">
        <f t="shared" si="104"/>
        <v>#VALUE!</v>
      </c>
      <c r="W337" s="26" t="e">
        <f t="shared" si="105"/>
        <v>#VALUE!</v>
      </c>
      <c r="X337" s="26" t="e">
        <f t="shared" si="106"/>
        <v>#VALUE!</v>
      </c>
      <c r="Y337" s="26" t="e">
        <f t="shared" si="107"/>
        <v>#VALUE!</v>
      </c>
      <c r="Z337" s="26" t="e">
        <f t="shared" si="108"/>
        <v>#VALUE!</v>
      </c>
      <c r="AA337" s="26" t="e">
        <f t="shared" si="109"/>
        <v>#VALUE!</v>
      </c>
      <c r="AB337" s="26" t="e">
        <f>IF(P337&gt;0,IF(SUM($N$16:N337)&gt;0,'Program 2'!Loan_Amount-SUM($N$16:N337),'Program 2'!Loan_Amount),0)</f>
        <v>#VALUE!</v>
      </c>
      <c r="AC337" s="37" t="e">
        <f>AB337*('Step 2 Program Parameters'!$C$3/12)</f>
        <v>#VALUE!</v>
      </c>
      <c r="AD337" s="26"/>
    </row>
    <row r="338" spans="1:31" x14ac:dyDescent="0.2">
      <c r="A338" s="27" t="str">
        <f>IF(Values_Entered,A337+1,"")</f>
        <v/>
      </c>
      <c r="B338" s="28" t="str">
        <f t="shared" si="110"/>
        <v/>
      </c>
      <c r="C338" s="29" t="str">
        <f t="shared" si="100"/>
        <v/>
      </c>
      <c r="D338" s="29" t="str">
        <f t="shared" ref="D338:D375" si="118">IF(Pay_Num&lt;&gt;"",Scheduled_Monthly_Payment,"")</f>
        <v/>
      </c>
      <c r="E338" s="29" t="str">
        <f t="shared" si="111"/>
        <v/>
      </c>
      <c r="F338" s="29" t="str">
        <f t="shared" si="101"/>
        <v/>
      </c>
      <c r="G338" s="29" t="str">
        <f>IF(Pay_Num&lt;&gt;"",IF('Program 2'!Pay_Num&lt;=$J$2,0,Total_Pay-Int),"")</f>
        <v/>
      </c>
      <c r="H338" s="29" t="str">
        <f t="shared" ref="H338:H375" si="119">IF(Pay_Num&lt;&gt;"",Beg_Bal*Interest_Rate/12,"")</f>
        <v/>
      </c>
      <c r="I338" s="29" t="str">
        <f t="shared" si="102"/>
        <v/>
      </c>
      <c r="J338" s="30" t="e">
        <f>IF('Program 2'!Beg_Bal&gt;0,E338*($G$3/($G$3+$G$5)),0)</f>
        <v>#VALUE!</v>
      </c>
      <c r="K338" s="30" t="e">
        <f>IF('Program 2'!Beg_Bal&gt;0,E338*($G$5/($G$5+$G$3)),0)</f>
        <v>#VALUE!</v>
      </c>
      <c r="L338" s="30" t="e">
        <f>IF(C338&lt;0,C338*0,IF($M$5&lt;1,(($M$5/12)*'Program 2'!C338),$M$5))</f>
        <v>#VALUE!</v>
      </c>
      <c r="M338" s="26"/>
      <c r="N338" s="26"/>
      <c r="O338" s="38">
        <f t="shared" si="112"/>
        <v>0</v>
      </c>
      <c r="P338" s="26" t="e">
        <f t="shared" si="113"/>
        <v>#VALUE!</v>
      </c>
      <c r="Q338" s="26" t="e">
        <f t="shared" si="103"/>
        <v>#VALUE!</v>
      </c>
      <c r="R338" s="31" t="e">
        <f t="shared" si="114"/>
        <v>#VALUE!</v>
      </c>
      <c r="S338" s="31" t="e">
        <f t="shared" si="115"/>
        <v>#VALUE!</v>
      </c>
      <c r="T338" s="31" t="e">
        <f t="shared" si="116"/>
        <v>#VALUE!</v>
      </c>
      <c r="U338" s="31" t="e">
        <f t="shared" si="117"/>
        <v>#VALUE!</v>
      </c>
      <c r="V338" s="26" t="e">
        <f t="shared" si="104"/>
        <v>#VALUE!</v>
      </c>
      <c r="W338" s="26" t="e">
        <f t="shared" si="105"/>
        <v>#VALUE!</v>
      </c>
      <c r="X338" s="26" t="e">
        <f t="shared" si="106"/>
        <v>#VALUE!</v>
      </c>
      <c r="Y338" s="26" t="e">
        <f t="shared" si="107"/>
        <v>#VALUE!</v>
      </c>
      <c r="Z338" s="26" t="e">
        <f t="shared" si="108"/>
        <v>#VALUE!</v>
      </c>
      <c r="AA338" s="26" t="e">
        <f t="shared" si="109"/>
        <v>#VALUE!</v>
      </c>
      <c r="AB338" s="26" t="e">
        <f>IF(P338&gt;0,IF(SUM($N$16:N338)&gt;0,'Program 2'!Loan_Amount-SUM($N$16:N338),'Program 2'!Loan_Amount),0)</f>
        <v>#VALUE!</v>
      </c>
      <c r="AC338" s="37" t="e">
        <f>AB338*('Step 2 Program Parameters'!$C$3/12)</f>
        <v>#VALUE!</v>
      </c>
      <c r="AD338" s="26"/>
    </row>
    <row r="339" spans="1:31" x14ac:dyDescent="0.2">
      <c r="A339" s="27" t="str">
        <f>IF(Values_Entered,A338+1,"")</f>
        <v/>
      </c>
      <c r="B339" s="28" t="str">
        <f t="shared" si="110"/>
        <v/>
      </c>
      <c r="C339" s="29" t="str">
        <f t="shared" si="100"/>
        <v/>
      </c>
      <c r="D339" s="29" t="str">
        <f t="shared" si="118"/>
        <v/>
      </c>
      <c r="E339" s="29" t="str">
        <f t="shared" si="111"/>
        <v/>
      </c>
      <c r="F339" s="29" t="str">
        <f t="shared" si="101"/>
        <v/>
      </c>
      <c r="G339" s="29" t="str">
        <f>IF(Pay_Num&lt;&gt;"",IF('Program 2'!Pay_Num&lt;=$J$2,0,Total_Pay-Int),"")</f>
        <v/>
      </c>
      <c r="H339" s="29" t="str">
        <f t="shared" si="119"/>
        <v/>
      </c>
      <c r="I339" s="29" t="str">
        <f t="shared" si="102"/>
        <v/>
      </c>
      <c r="J339" s="30" t="e">
        <f>IF('Program 2'!Beg_Bal&gt;0,E339*($G$3/($G$3+$G$5)),0)</f>
        <v>#VALUE!</v>
      </c>
      <c r="K339" s="30" t="e">
        <f>IF('Program 2'!Beg_Bal&gt;0,E339*($G$5/($G$5+$G$3)),0)</f>
        <v>#VALUE!</v>
      </c>
      <c r="L339" s="30" t="e">
        <f>IF(C339&lt;0,C339*0,IF($M$5&lt;1,(($M$5/12)*'Program 2'!C339),$M$5))</f>
        <v>#VALUE!</v>
      </c>
      <c r="M339" s="26"/>
      <c r="N339" s="26"/>
      <c r="O339" s="38">
        <f t="shared" si="112"/>
        <v>0</v>
      </c>
      <c r="P339" s="26" t="e">
        <f t="shared" si="113"/>
        <v>#VALUE!</v>
      </c>
      <c r="Q339" s="26" t="e">
        <f t="shared" si="103"/>
        <v>#VALUE!</v>
      </c>
      <c r="R339" s="31" t="e">
        <f t="shared" si="114"/>
        <v>#VALUE!</v>
      </c>
      <c r="S339" s="31" t="e">
        <f t="shared" si="115"/>
        <v>#VALUE!</v>
      </c>
      <c r="T339" s="31" t="e">
        <f t="shared" si="116"/>
        <v>#VALUE!</v>
      </c>
      <c r="U339" s="31" t="e">
        <f t="shared" si="117"/>
        <v>#VALUE!</v>
      </c>
      <c r="V339" s="26" t="e">
        <f t="shared" si="104"/>
        <v>#VALUE!</v>
      </c>
      <c r="W339" s="26" t="e">
        <f t="shared" si="105"/>
        <v>#VALUE!</v>
      </c>
      <c r="X339" s="26" t="e">
        <f t="shared" si="106"/>
        <v>#VALUE!</v>
      </c>
      <c r="Y339" s="26" t="e">
        <f t="shared" si="107"/>
        <v>#VALUE!</v>
      </c>
      <c r="Z339" s="26" t="e">
        <f t="shared" si="108"/>
        <v>#VALUE!</v>
      </c>
      <c r="AA339" s="26" t="e">
        <f t="shared" si="109"/>
        <v>#VALUE!</v>
      </c>
      <c r="AB339" s="26" t="e">
        <f>IF(P339&gt;0,IF(SUM($N$16:N339)&gt;0,'Program 2'!Loan_Amount-SUM($N$16:N339),'Program 2'!Loan_Amount),0)</f>
        <v>#VALUE!</v>
      </c>
      <c r="AC339" s="37" t="e">
        <f>AB339*('Step 2 Program Parameters'!$C$3/12)</f>
        <v>#VALUE!</v>
      </c>
      <c r="AD339" s="26"/>
      <c r="AE339" s="1" t="e">
        <f>'Step 2 Program Parameters'!$C$35*'Program 2'!Z339</f>
        <v>#VALUE!</v>
      </c>
    </row>
    <row r="340" spans="1:31" x14ac:dyDescent="0.2">
      <c r="A340" s="27" t="str">
        <f>IF(Values_Entered,A339+1,"")</f>
        <v/>
      </c>
      <c r="B340" s="28" t="str">
        <f t="shared" si="110"/>
        <v/>
      </c>
      <c r="C340" s="29" t="str">
        <f t="shared" si="100"/>
        <v/>
      </c>
      <c r="D340" s="29" t="str">
        <f t="shared" si="118"/>
        <v/>
      </c>
      <c r="E340" s="29" t="str">
        <f t="shared" si="111"/>
        <v/>
      </c>
      <c r="F340" s="29" t="str">
        <f t="shared" si="101"/>
        <v/>
      </c>
      <c r="G340" s="29" t="str">
        <f>IF(Pay_Num&lt;&gt;"",IF('Program 2'!Pay_Num&lt;=$J$2,0,Total_Pay-Int),"")</f>
        <v/>
      </c>
      <c r="H340" s="29" t="str">
        <f t="shared" si="119"/>
        <v/>
      </c>
      <c r="I340" s="29" t="str">
        <f t="shared" si="102"/>
        <v/>
      </c>
      <c r="J340" s="30" t="e">
        <f>IF('Program 2'!Beg_Bal&gt;0,E340*($G$3/($G$3+$G$5)),0)</f>
        <v>#VALUE!</v>
      </c>
      <c r="K340" s="30" t="e">
        <f>IF('Program 2'!Beg_Bal&gt;0,E340*($G$5/($G$5+$G$3)),0)</f>
        <v>#VALUE!</v>
      </c>
      <c r="L340" s="30" t="e">
        <f>IF(C340&lt;0,C340*0,IF($M$5&lt;1,(($M$5/12)*'Program 2'!C340),$M$5))</f>
        <v>#VALUE!</v>
      </c>
      <c r="M340" s="26"/>
      <c r="N340" s="26"/>
      <c r="O340" s="38">
        <f t="shared" si="112"/>
        <v>0</v>
      </c>
      <c r="P340" s="26" t="e">
        <f t="shared" si="113"/>
        <v>#VALUE!</v>
      </c>
      <c r="Q340" s="26" t="e">
        <f t="shared" si="103"/>
        <v>#VALUE!</v>
      </c>
      <c r="R340" s="31" t="e">
        <f t="shared" si="114"/>
        <v>#VALUE!</v>
      </c>
      <c r="S340" s="31" t="e">
        <f t="shared" si="115"/>
        <v>#VALUE!</v>
      </c>
      <c r="T340" s="31" t="e">
        <f t="shared" si="116"/>
        <v>#VALUE!</v>
      </c>
      <c r="U340" s="31" t="e">
        <f t="shared" si="117"/>
        <v>#VALUE!</v>
      </c>
      <c r="V340" s="26" t="e">
        <f t="shared" si="104"/>
        <v>#VALUE!</v>
      </c>
      <c r="W340" s="26" t="e">
        <f t="shared" si="105"/>
        <v>#VALUE!</v>
      </c>
      <c r="X340" s="26" t="e">
        <f t="shared" si="106"/>
        <v>#VALUE!</v>
      </c>
      <c r="Y340" s="26" t="e">
        <f t="shared" si="107"/>
        <v>#VALUE!</v>
      </c>
      <c r="Z340" s="26" t="e">
        <f t="shared" si="108"/>
        <v>#VALUE!</v>
      </c>
      <c r="AA340" s="26" t="e">
        <f t="shared" si="109"/>
        <v>#VALUE!</v>
      </c>
      <c r="AB340" s="26" t="e">
        <f>IF(P340&gt;0,IF(SUM($N$16:N340)&gt;0,'Program 2'!Loan_Amount-SUM($N$16:N340),'Program 2'!Loan_Amount),0)</f>
        <v>#VALUE!</v>
      </c>
      <c r="AC340" s="37" t="e">
        <f>AB340*('Step 2 Program Parameters'!$C$3/12)</f>
        <v>#VALUE!</v>
      </c>
      <c r="AD340" s="26"/>
      <c r="AE340" s="26"/>
    </row>
    <row r="341" spans="1:31" x14ac:dyDescent="0.2">
      <c r="A341" s="27" t="str">
        <f>IF(Values_Entered,A340+1,"")</f>
        <v/>
      </c>
      <c r="B341" s="28" t="str">
        <f t="shared" si="110"/>
        <v/>
      </c>
      <c r="C341" s="29" t="str">
        <f t="shared" si="100"/>
        <v/>
      </c>
      <c r="D341" s="29" t="str">
        <f t="shared" si="118"/>
        <v/>
      </c>
      <c r="E341" s="29" t="str">
        <f t="shared" si="111"/>
        <v/>
      </c>
      <c r="F341" s="29" t="str">
        <f t="shared" si="101"/>
        <v/>
      </c>
      <c r="G341" s="29" t="str">
        <f>IF(Pay_Num&lt;&gt;"",IF('Program 2'!Pay_Num&lt;=$J$2,0,Total_Pay-Int),"")</f>
        <v/>
      </c>
      <c r="H341" s="29" t="str">
        <f t="shared" si="119"/>
        <v/>
      </c>
      <c r="I341" s="29" t="str">
        <f t="shared" si="102"/>
        <v/>
      </c>
      <c r="J341" s="30" t="e">
        <f>IF('Program 2'!Beg_Bal&gt;0,E341*($G$3/($G$3+$G$5)),0)</f>
        <v>#VALUE!</v>
      </c>
      <c r="K341" s="30" t="e">
        <f>IF('Program 2'!Beg_Bal&gt;0,E341*($G$5/($G$5+$G$3)),0)</f>
        <v>#VALUE!</v>
      </c>
      <c r="L341" s="30" t="e">
        <f>IF(C341&lt;0,C341*0,IF($M$5&lt;1,(($M$5/12)*'Program 2'!C341),$M$5))</f>
        <v>#VALUE!</v>
      </c>
      <c r="M341" s="26"/>
      <c r="N341" s="26"/>
      <c r="O341" s="38">
        <f t="shared" si="112"/>
        <v>0</v>
      </c>
      <c r="P341" s="26" t="e">
        <f t="shared" si="113"/>
        <v>#VALUE!</v>
      </c>
      <c r="Q341" s="26" t="e">
        <f t="shared" si="103"/>
        <v>#VALUE!</v>
      </c>
      <c r="R341" s="31" t="e">
        <f t="shared" si="114"/>
        <v>#VALUE!</v>
      </c>
      <c r="S341" s="31" t="e">
        <f t="shared" si="115"/>
        <v>#VALUE!</v>
      </c>
      <c r="T341" s="31" t="e">
        <f t="shared" si="116"/>
        <v>#VALUE!</v>
      </c>
      <c r="U341" s="31" t="e">
        <f t="shared" si="117"/>
        <v>#VALUE!</v>
      </c>
      <c r="V341" s="26" t="e">
        <f t="shared" si="104"/>
        <v>#VALUE!</v>
      </c>
      <c r="W341" s="26" t="e">
        <f t="shared" si="105"/>
        <v>#VALUE!</v>
      </c>
      <c r="X341" s="26" t="e">
        <f t="shared" si="106"/>
        <v>#VALUE!</v>
      </c>
      <c r="Y341" s="26" t="e">
        <f t="shared" si="107"/>
        <v>#VALUE!</v>
      </c>
      <c r="Z341" s="26" t="e">
        <f t="shared" si="108"/>
        <v>#VALUE!</v>
      </c>
      <c r="AA341" s="26" t="e">
        <f t="shared" si="109"/>
        <v>#VALUE!</v>
      </c>
      <c r="AB341" s="26" t="e">
        <f>IF(P341&gt;0,IF(SUM($N$16:N341)&gt;0,'Program 2'!Loan_Amount-SUM($N$16:N341),'Program 2'!Loan_Amount),0)</f>
        <v>#VALUE!</v>
      </c>
      <c r="AC341" s="37" t="e">
        <f>AB341*('Step 2 Program Parameters'!$C$3/12)</f>
        <v>#VALUE!</v>
      </c>
      <c r="AD341" s="26"/>
      <c r="AE341" s="26"/>
    </row>
    <row r="342" spans="1:31" x14ac:dyDescent="0.2">
      <c r="A342" s="27" t="str">
        <f>IF(Values_Entered,A341+1,"")</f>
        <v/>
      </c>
      <c r="B342" s="28" t="str">
        <f t="shared" si="110"/>
        <v/>
      </c>
      <c r="C342" s="29" t="str">
        <f t="shared" si="100"/>
        <v/>
      </c>
      <c r="D342" s="29" t="str">
        <f t="shared" si="118"/>
        <v/>
      </c>
      <c r="E342" s="29" t="str">
        <f t="shared" si="111"/>
        <v/>
      </c>
      <c r="F342" s="29" t="str">
        <f t="shared" si="101"/>
        <v/>
      </c>
      <c r="G342" s="29" t="str">
        <f>IF(Pay_Num&lt;&gt;"",IF('Program 2'!Pay_Num&lt;=$J$2,0,Total_Pay-Int),"")</f>
        <v/>
      </c>
      <c r="H342" s="29" t="str">
        <f t="shared" si="119"/>
        <v/>
      </c>
      <c r="I342" s="29" t="str">
        <f t="shared" si="102"/>
        <v/>
      </c>
      <c r="J342" s="30" t="e">
        <f>IF('Program 2'!Beg_Bal&gt;0,E342*($G$3/($G$3+$G$5)),0)</f>
        <v>#VALUE!</v>
      </c>
      <c r="K342" s="30" t="e">
        <f>IF('Program 2'!Beg_Bal&gt;0,E342*($G$5/($G$5+$G$3)),0)</f>
        <v>#VALUE!</v>
      </c>
      <c r="L342" s="30" t="e">
        <f>IF(C342&lt;0,C342*0,IF($M$5&lt;1,(($M$5/12)*'Program 2'!C342),$M$5))</f>
        <v>#VALUE!</v>
      </c>
      <c r="M342" s="26"/>
      <c r="N342" s="26"/>
      <c r="O342" s="38">
        <f t="shared" si="112"/>
        <v>0</v>
      </c>
      <c r="P342" s="26" t="e">
        <f t="shared" si="113"/>
        <v>#VALUE!</v>
      </c>
      <c r="Q342" s="26" t="e">
        <f t="shared" si="103"/>
        <v>#VALUE!</v>
      </c>
      <c r="R342" s="31" t="e">
        <f t="shared" si="114"/>
        <v>#VALUE!</v>
      </c>
      <c r="S342" s="31" t="e">
        <f t="shared" si="115"/>
        <v>#VALUE!</v>
      </c>
      <c r="T342" s="31" t="e">
        <f t="shared" si="116"/>
        <v>#VALUE!</v>
      </c>
      <c r="U342" s="31" t="e">
        <f t="shared" si="117"/>
        <v>#VALUE!</v>
      </c>
      <c r="V342" s="26" t="e">
        <f t="shared" si="104"/>
        <v>#VALUE!</v>
      </c>
      <c r="W342" s="26" t="e">
        <f t="shared" si="105"/>
        <v>#VALUE!</v>
      </c>
      <c r="X342" s="26" t="e">
        <f t="shared" si="106"/>
        <v>#VALUE!</v>
      </c>
      <c r="Y342" s="26" t="e">
        <f t="shared" si="107"/>
        <v>#VALUE!</v>
      </c>
      <c r="Z342" s="26" t="e">
        <f t="shared" si="108"/>
        <v>#VALUE!</v>
      </c>
      <c r="AA342" s="26" t="e">
        <f t="shared" si="109"/>
        <v>#VALUE!</v>
      </c>
      <c r="AB342" s="26" t="e">
        <f>IF(P342&gt;0,IF(SUM($N$16:N342)&gt;0,'Program 2'!Loan_Amount-SUM($N$16:N342),'Program 2'!Loan_Amount),0)</f>
        <v>#VALUE!</v>
      </c>
      <c r="AC342" s="37" t="e">
        <f>AB342*('Step 2 Program Parameters'!$C$3/12)</f>
        <v>#VALUE!</v>
      </c>
      <c r="AD342" s="26"/>
      <c r="AE342" s="26"/>
    </row>
    <row r="343" spans="1:31" x14ac:dyDescent="0.2">
      <c r="A343" s="27" t="str">
        <f>IF(Values_Entered,A342+1,"")</f>
        <v/>
      </c>
      <c r="B343" s="28" t="str">
        <f t="shared" si="110"/>
        <v/>
      </c>
      <c r="C343" s="29" t="str">
        <f t="shared" si="100"/>
        <v/>
      </c>
      <c r="D343" s="29" t="str">
        <f t="shared" si="118"/>
        <v/>
      </c>
      <c r="E343" s="29" t="str">
        <f t="shared" si="111"/>
        <v/>
      </c>
      <c r="F343" s="29" t="str">
        <f t="shared" si="101"/>
        <v/>
      </c>
      <c r="G343" s="29" t="str">
        <f>IF(Pay_Num&lt;&gt;"",IF('Program 2'!Pay_Num&lt;=$J$2,0,Total_Pay-Int),"")</f>
        <v/>
      </c>
      <c r="H343" s="29" t="str">
        <f t="shared" si="119"/>
        <v/>
      </c>
      <c r="I343" s="29" t="str">
        <f t="shared" si="102"/>
        <v/>
      </c>
      <c r="J343" s="30" t="e">
        <f>IF('Program 2'!Beg_Bal&gt;0,E343*($G$3/($G$3+$G$5)),0)</f>
        <v>#VALUE!</v>
      </c>
      <c r="K343" s="30" t="e">
        <f>IF('Program 2'!Beg_Bal&gt;0,E343*($G$5/($G$5+$G$3)),0)</f>
        <v>#VALUE!</v>
      </c>
      <c r="L343" s="30" t="e">
        <f>IF(C343&lt;0,C343*0,IF($M$5&lt;1,(($M$5/12)*'Program 2'!C343),$M$5))</f>
        <v>#VALUE!</v>
      </c>
      <c r="M343" s="26"/>
      <c r="N343" s="26"/>
      <c r="O343" s="38">
        <f t="shared" si="112"/>
        <v>0</v>
      </c>
      <c r="P343" s="26" t="e">
        <f t="shared" si="113"/>
        <v>#VALUE!</v>
      </c>
      <c r="Q343" s="26" t="e">
        <f t="shared" si="103"/>
        <v>#VALUE!</v>
      </c>
      <c r="R343" s="31" t="e">
        <f t="shared" si="114"/>
        <v>#VALUE!</v>
      </c>
      <c r="S343" s="31" t="e">
        <f t="shared" si="115"/>
        <v>#VALUE!</v>
      </c>
      <c r="T343" s="31" t="e">
        <f t="shared" si="116"/>
        <v>#VALUE!</v>
      </c>
      <c r="U343" s="31" t="e">
        <f t="shared" si="117"/>
        <v>#VALUE!</v>
      </c>
      <c r="V343" s="26" t="e">
        <f t="shared" si="104"/>
        <v>#VALUE!</v>
      </c>
      <c r="W343" s="26" t="e">
        <f t="shared" si="105"/>
        <v>#VALUE!</v>
      </c>
      <c r="X343" s="26" t="e">
        <f t="shared" si="106"/>
        <v>#VALUE!</v>
      </c>
      <c r="Y343" s="26" t="e">
        <f t="shared" si="107"/>
        <v>#VALUE!</v>
      </c>
      <c r="Z343" s="26" t="e">
        <f t="shared" si="108"/>
        <v>#VALUE!</v>
      </c>
      <c r="AA343" s="26" t="e">
        <f t="shared" si="109"/>
        <v>#VALUE!</v>
      </c>
      <c r="AB343" s="26" t="e">
        <f>IF(P343&gt;0,IF(SUM($N$16:N343)&gt;0,'Program 2'!Loan_Amount-SUM($N$16:N343),'Program 2'!Loan_Amount),0)</f>
        <v>#VALUE!</v>
      </c>
      <c r="AC343" s="37" t="e">
        <f>AB343*('Step 2 Program Parameters'!$C$3/12)</f>
        <v>#VALUE!</v>
      </c>
      <c r="AD343" s="26"/>
      <c r="AE343" s="26"/>
    </row>
    <row r="344" spans="1:31" x14ac:dyDescent="0.2">
      <c r="A344" s="27" t="str">
        <f>IF(Values_Entered,A343+1,"")</f>
        <v/>
      </c>
      <c r="B344" s="28" t="str">
        <f t="shared" si="110"/>
        <v/>
      </c>
      <c r="C344" s="29" t="str">
        <f t="shared" si="100"/>
        <v/>
      </c>
      <c r="D344" s="29" t="str">
        <f t="shared" si="118"/>
        <v/>
      </c>
      <c r="E344" s="29" t="str">
        <f t="shared" si="111"/>
        <v/>
      </c>
      <c r="F344" s="29" t="str">
        <f t="shared" si="101"/>
        <v/>
      </c>
      <c r="G344" s="29" t="str">
        <f>IF(Pay_Num&lt;&gt;"",IF('Program 2'!Pay_Num&lt;=$J$2,0,Total_Pay-Int),"")</f>
        <v/>
      </c>
      <c r="H344" s="29" t="str">
        <f t="shared" si="119"/>
        <v/>
      </c>
      <c r="I344" s="29" t="str">
        <f t="shared" si="102"/>
        <v/>
      </c>
      <c r="J344" s="30" t="e">
        <f>IF('Program 2'!Beg_Bal&gt;0,E344*($G$3/($G$3+$G$5)),0)</f>
        <v>#VALUE!</v>
      </c>
      <c r="K344" s="30" t="e">
        <f>IF('Program 2'!Beg_Bal&gt;0,E344*($G$5/($G$5+$G$3)),0)</f>
        <v>#VALUE!</v>
      </c>
      <c r="L344" s="30" t="e">
        <f>IF(C344&lt;0,C344*0,IF($M$5&lt;1,(($M$5/12)*'Program 2'!C344),$M$5))</f>
        <v>#VALUE!</v>
      </c>
      <c r="M344" s="26"/>
      <c r="N344" s="26"/>
      <c r="O344" s="38">
        <f t="shared" si="112"/>
        <v>0</v>
      </c>
      <c r="P344" s="26" t="e">
        <f t="shared" si="113"/>
        <v>#VALUE!</v>
      </c>
      <c r="Q344" s="26" t="e">
        <f t="shared" si="103"/>
        <v>#VALUE!</v>
      </c>
      <c r="R344" s="31" t="e">
        <f t="shared" si="114"/>
        <v>#VALUE!</v>
      </c>
      <c r="S344" s="31" t="e">
        <f t="shared" si="115"/>
        <v>#VALUE!</v>
      </c>
      <c r="T344" s="31" t="e">
        <f t="shared" si="116"/>
        <v>#VALUE!</v>
      </c>
      <c r="U344" s="31" t="e">
        <f t="shared" si="117"/>
        <v>#VALUE!</v>
      </c>
      <c r="V344" s="26" t="e">
        <f t="shared" si="104"/>
        <v>#VALUE!</v>
      </c>
      <c r="W344" s="26" t="e">
        <f t="shared" si="105"/>
        <v>#VALUE!</v>
      </c>
      <c r="X344" s="26" t="e">
        <f t="shared" si="106"/>
        <v>#VALUE!</v>
      </c>
      <c r="Y344" s="26" t="e">
        <f t="shared" si="107"/>
        <v>#VALUE!</v>
      </c>
      <c r="Z344" s="26" t="e">
        <f t="shared" si="108"/>
        <v>#VALUE!</v>
      </c>
      <c r="AA344" s="26" t="e">
        <f t="shared" si="109"/>
        <v>#VALUE!</v>
      </c>
      <c r="AB344" s="26" t="e">
        <f>IF(P344&gt;0,IF(SUM($N$16:N344)&gt;0,'Program 2'!Loan_Amount-SUM($N$16:N344),'Program 2'!Loan_Amount),0)</f>
        <v>#VALUE!</v>
      </c>
      <c r="AC344" s="37" t="e">
        <f>AB344*('Step 2 Program Parameters'!$C$3/12)</f>
        <v>#VALUE!</v>
      </c>
      <c r="AD344" s="26"/>
      <c r="AE344" s="26"/>
    </row>
    <row r="345" spans="1:31" x14ac:dyDescent="0.2">
      <c r="A345" s="27" t="str">
        <f>IF(Values_Entered,A344+1,"")</f>
        <v/>
      </c>
      <c r="B345" s="28" t="str">
        <f t="shared" si="110"/>
        <v/>
      </c>
      <c r="C345" s="29" t="str">
        <f t="shared" si="100"/>
        <v/>
      </c>
      <c r="D345" s="29" t="str">
        <f t="shared" si="118"/>
        <v/>
      </c>
      <c r="E345" s="29" t="str">
        <f t="shared" si="111"/>
        <v/>
      </c>
      <c r="F345" s="29" t="str">
        <f t="shared" si="101"/>
        <v/>
      </c>
      <c r="G345" s="29" t="str">
        <f>IF(Pay_Num&lt;&gt;"",IF('Program 2'!Pay_Num&lt;=$J$2,0,Total_Pay-Int),"")</f>
        <v/>
      </c>
      <c r="H345" s="29" t="str">
        <f t="shared" si="119"/>
        <v/>
      </c>
      <c r="I345" s="29" t="str">
        <f t="shared" si="102"/>
        <v/>
      </c>
      <c r="J345" s="30" t="e">
        <f>IF('Program 2'!Beg_Bal&gt;0,E345*($G$3/($G$3+$G$5)),0)</f>
        <v>#VALUE!</v>
      </c>
      <c r="K345" s="30" t="e">
        <f>IF('Program 2'!Beg_Bal&gt;0,E345*($G$5/($G$5+$G$3)),0)</f>
        <v>#VALUE!</v>
      </c>
      <c r="L345" s="30" t="e">
        <f>IF(C345&lt;0,C345*0,IF($M$5&lt;1,(($M$5/12)*'Program 2'!C345),$M$5))</f>
        <v>#VALUE!</v>
      </c>
      <c r="M345" s="26"/>
      <c r="N345" s="26"/>
      <c r="O345" s="38">
        <f t="shared" si="112"/>
        <v>0</v>
      </c>
      <c r="P345" s="26" t="e">
        <f t="shared" si="113"/>
        <v>#VALUE!</v>
      </c>
      <c r="Q345" s="26" t="e">
        <f t="shared" si="103"/>
        <v>#VALUE!</v>
      </c>
      <c r="R345" s="31" t="e">
        <f t="shared" si="114"/>
        <v>#VALUE!</v>
      </c>
      <c r="S345" s="31" t="e">
        <f t="shared" si="115"/>
        <v>#VALUE!</v>
      </c>
      <c r="T345" s="31" t="e">
        <f t="shared" si="116"/>
        <v>#VALUE!</v>
      </c>
      <c r="U345" s="31" t="e">
        <f t="shared" si="117"/>
        <v>#VALUE!</v>
      </c>
      <c r="V345" s="26" t="e">
        <f t="shared" si="104"/>
        <v>#VALUE!</v>
      </c>
      <c r="W345" s="26" t="e">
        <f t="shared" si="105"/>
        <v>#VALUE!</v>
      </c>
      <c r="X345" s="26" t="e">
        <f t="shared" si="106"/>
        <v>#VALUE!</v>
      </c>
      <c r="Y345" s="26" t="e">
        <f t="shared" si="107"/>
        <v>#VALUE!</v>
      </c>
      <c r="Z345" s="26" t="e">
        <f t="shared" si="108"/>
        <v>#VALUE!</v>
      </c>
      <c r="AA345" s="26" t="e">
        <f t="shared" si="109"/>
        <v>#VALUE!</v>
      </c>
      <c r="AB345" s="26" t="e">
        <f>IF(P345&gt;0,IF(SUM($N$16:N345)&gt;0,'Program 2'!Loan_Amount-SUM($N$16:N345),'Program 2'!Loan_Amount),0)</f>
        <v>#VALUE!</v>
      </c>
      <c r="AC345" s="37" t="e">
        <f>AB345*('Step 2 Program Parameters'!$C$3/12)</f>
        <v>#VALUE!</v>
      </c>
      <c r="AD345" s="26"/>
    </row>
    <row r="346" spans="1:31" x14ac:dyDescent="0.2">
      <c r="A346" s="27" t="str">
        <f>IF(Values_Entered,A345+1,"")</f>
        <v/>
      </c>
      <c r="B346" s="28" t="str">
        <f t="shared" si="110"/>
        <v/>
      </c>
      <c r="C346" s="29" t="str">
        <f t="shared" si="100"/>
        <v/>
      </c>
      <c r="D346" s="29" t="str">
        <f t="shared" si="118"/>
        <v/>
      </c>
      <c r="E346" s="29" t="str">
        <f t="shared" si="111"/>
        <v/>
      </c>
      <c r="F346" s="29" t="str">
        <f t="shared" si="101"/>
        <v/>
      </c>
      <c r="G346" s="29" t="str">
        <f>IF(Pay_Num&lt;&gt;"",IF('Program 2'!Pay_Num&lt;=$J$2,0,Total_Pay-Int),"")</f>
        <v/>
      </c>
      <c r="H346" s="29" t="str">
        <f t="shared" si="119"/>
        <v/>
      </c>
      <c r="I346" s="29" t="str">
        <f t="shared" si="102"/>
        <v/>
      </c>
      <c r="J346" s="30" t="e">
        <f>IF('Program 2'!Beg_Bal&gt;0,E346*($G$3/($G$3+$G$5)),0)</f>
        <v>#VALUE!</v>
      </c>
      <c r="K346" s="30" t="e">
        <f>IF('Program 2'!Beg_Bal&gt;0,E346*($G$5/($G$5+$G$3)),0)</f>
        <v>#VALUE!</v>
      </c>
      <c r="L346" s="30" t="e">
        <f>IF(C346&lt;0,C346*0,IF($M$5&lt;1,(($M$5/12)*'Program 2'!C346),$M$5))</f>
        <v>#VALUE!</v>
      </c>
      <c r="M346" s="26"/>
      <c r="N346" s="26"/>
      <c r="O346" s="38">
        <f t="shared" si="112"/>
        <v>0</v>
      </c>
      <c r="P346" s="26" t="e">
        <f t="shared" si="113"/>
        <v>#VALUE!</v>
      </c>
      <c r="Q346" s="26" t="e">
        <f t="shared" si="103"/>
        <v>#VALUE!</v>
      </c>
      <c r="R346" s="31" t="e">
        <f t="shared" si="114"/>
        <v>#VALUE!</v>
      </c>
      <c r="S346" s="31" t="e">
        <f t="shared" si="115"/>
        <v>#VALUE!</v>
      </c>
      <c r="T346" s="31" t="e">
        <f t="shared" si="116"/>
        <v>#VALUE!</v>
      </c>
      <c r="U346" s="31" t="e">
        <f t="shared" si="117"/>
        <v>#VALUE!</v>
      </c>
      <c r="V346" s="26" t="e">
        <f t="shared" si="104"/>
        <v>#VALUE!</v>
      </c>
      <c r="W346" s="26" t="e">
        <f t="shared" si="105"/>
        <v>#VALUE!</v>
      </c>
      <c r="X346" s="26" t="e">
        <f t="shared" si="106"/>
        <v>#VALUE!</v>
      </c>
      <c r="Y346" s="26" t="e">
        <f t="shared" si="107"/>
        <v>#VALUE!</v>
      </c>
      <c r="Z346" s="26" t="e">
        <f t="shared" si="108"/>
        <v>#VALUE!</v>
      </c>
      <c r="AA346" s="26" t="e">
        <f t="shared" si="109"/>
        <v>#VALUE!</v>
      </c>
      <c r="AB346" s="26" t="e">
        <f>IF(P346&gt;0,IF(SUM($N$16:N346)&gt;0,'Program 2'!Loan_Amount-SUM($N$16:N346),'Program 2'!Loan_Amount),0)</f>
        <v>#VALUE!</v>
      </c>
      <c r="AC346" s="37" t="e">
        <f>AB346*('Step 2 Program Parameters'!$C$3/12)</f>
        <v>#VALUE!</v>
      </c>
      <c r="AD346" s="26"/>
    </row>
    <row r="347" spans="1:31" x14ac:dyDescent="0.2">
      <c r="A347" s="27" t="str">
        <f>IF(Values_Entered,A346+1,"")</f>
        <v/>
      </c>
      <c r="B347" s="28" t="str">
        <f t="shared" si="110"/>
        <v/>
      </c>
      <c r="C347" s="29" t="str">
        <f t="shared" si="100"/>
        <v/>
      </c>
      <c r="D347" s="29" t="str">
        <f t="shared" si="118"/>
        <v/>
      </c>
      <c r="E347" s="29" t="str">
        <f t="shared" si="111"/>
        <v/>
      </c>
      <c r="F347" s="29" t="str">
        <f t="shared" si="101"/>
        <v/>
      </c>
      <c r="G347" s="29" t="str">
        <f>IF(Pay_Num&lt;&gt;"",IF('Program 2'!Pay_Num&lt;=$J$2,0,Total_Pay-Int),"")</f>
        <v/>
      </c>
      <c r="H347" s="29" t="str">
        <f t="shared" si="119"/>
        <v/>
      </c>
      <c r="I347" s="29" t="str">
        <f t="shared" si="102"/>
        <v/>
      </c>
      <c r="J347" s="30" t="e">
        <f>IF('Program 2'!Beg_Bal&gt;0,E347*($G$3/($G$3+$G$5)),0)</f>
        <v>#VALUE!</v>
      </c>
      <c r="K347" s="30" t="e">
        <f>IF('Program 2'!Beg_Bal&gt;0,E347*($G$5/($G$5+$G$3)),0)</f>
        <v>#VALUE!</v>
      </c>
      <c r="L347" s="30" t="e">
        <f>IF(C347&lt;0,C347*0,IF($M$5&lt;1,(($M$5/12)*'Program 2'!C347),$M$5))</f>
        <v>#VALUE!</v>
      </c>
      <c r="M347" s="26"/>
      <c r="N347" s="26"/>
      <c r="O347" s="38">
        <f t="shared" si="112"/>
        <v>0</v>
      </c>
      <c r="P347" s="26" t="e">
        <f t="shared" si="113"/>
        <v>#VALUE!</v>
      </c>
      <c r="Q347" s="26" t="e">
        <f t="shared" si="103"/>
        <v>#VALUE!</v>
      </c>
      <c r="R347" s="31" t="e">
        <f t="shared" si="114"/>
        <v>#VALUE!</v>
      </c>
      <c r="S347" s="31" t="e">
        <f t="shared" si="115"/>
        <v>#VALUE!</v>
      </c>
      <c r="T347" s="31" t="e">
        <f t="shared" si="116"/>
        <v>#VALUE!</v>
      </c>
      <c r="U347" s="31" t="e">
        <f t="shared" si="117"/>
        <v>#VALUE!</v>
      </c>
      <c r="V347" s="26" t="e">
        <f t="shared" si="104"/>
        <v>#VALUE!</v>
      </c>
      <c r="W347" s="26" t="e">
        <f t="shared" si="105"/>
        <v>#VALUE!</v>
      </c>
      <c r="X347" s="26" t="e">
        <f t="shared" si="106"/>
        <v>#VALUE!</v>
      </c>
      <c r="Y347" s="26" t="e">
        <f t="shared" si="107"/>
        <v>#VALUE!</v>
      </c>
      <c r="Z347" s="26" t="e">
        <f t="shared" si="108"/>
        <v>#VALUE!</v>
      </c>
      <c r="AA347" s="26" t="e">
        <f t="shared" si="109"/>
        <v>#VALUE!</v>
      </c>
      <c r="AB347" s="26" t="e">
        <f>IF(P347&gt;0,IF(SUM($N$16:N347)&gt;0,'Program 2'!Loan_Amount-SUM($N$16:N347),'Program 2'!Loan_Amount),0)</f>
        <v>#VALUE!</v>
      </c>
      <c r="AC347" s="37" t="e">
        <f>AB347*('Step 2 Program Parameters'!$C$3/12)</f>
        <v>#VALUE!</v>
      </c>
      <c r="AD347" s="26"/>
    </row>
    <row r="348" spans="1:31" x14ac:dyDescent="0.2">
      <c r="A348" s="27" t="str">
        <f>IF(Values_Entered,A347+1,"")</f>
        <v/>
      </c>
      <c r="B348" s="28" t="str">
        <f t="shared" si="110"/>
        <v/>
      </c>
      <c r="C348" s="29" t="str">
        <f t="shared" si="100"/>
        <v/>
      </c>
      <c r="D348" s="29" t="str">
        <f t="shared" si="118"/>
        <v/>
      </c>
      <c r="E348" s="29" t="str">
        <f t="shared" si="111"/>
        <v/>
      </c>
      <c r="F348" s="29" t="str">
        <f t="shared" si="101"/>
        <v/>
      </c>
      <c r="G348" s="29" t="str">
        <f>IF(Pay_Num&lt;&gt;"",IF('Program 2'!Pay_Num&lt;=$J$2,0,Total_Pay-Int),"")</f>
        <v/>
      </c>
      <c r="H348" s="29" t="str">
        <f t="shared" si="119"/>
        <v/>
      </c>
      <c r="I348" s="29" t="str">
        <f t="shared" si="102"/>
        <v/>
      </c>
      <c r="J348" s="30" t="e">
        <f>IF('Program 2'!Beg_Bal&gt;0,E348*($G$3/($G$3+$G$5)),0)</f>
        <v>#VALUE!</v>
      </c>
      <c r="K348" s="30" t="e">
        <f>IF('Program 2'!Beg_Bal&gt;0,E348*($G$5/($G$5+$G$3)),0)</f>
        <v>#VALUE!</v>
      </c>
      <c r="L348" s="30" t="e">
        <f>IF(C348&lt;0,C348*0,IF($M$5&lt;1,(($M$5/12)*'Program 2'!C348),$M$5))</f>
        <v>#VALUE!</v>
      </c>
      <c r="M348" s="26"/>
      <c r="N348" s="26"/>
      <c r="O348" s="38">
        <f t="shared" si="112"/>
        <v>0</v>
      </c>
      <c r="P348" s="26" t="e">
        <f t="shared" si="113"/>
        <v>#VALUE!</v>
      </c>
      <c r="Q348" s="26" t="e">
        <f t="shared" si="103"/>
        <v>#VALUE!</v>
      </c>
      <c r="R348" s="31" t="e">
        <f t="shared" si="114"/>
        <v>#VALUE!</v>
      </c>
      <c r="S348" s="31" t="e">
        <f t="shared" si="115"/>
        <v>#VALUE!</v>
      </c>
      <c r="T348" s="31" t="e">
        <f t="shared" si="116"/>
        <v>#VALUE!</v>
      </c>
      <c r="U348" s="31" t="e">
        <f t="shared" si="117"/>
        <v>#VALUE!</v>
      </c>
      <c r="V348" s="26" t="e">
        <f t="shared" si="104"/>
        <v>#VALUE!</v>
      </c>
      <c r="W348" s="26" t="e">
        <f t="shared" si="105"/>
        <v>#VALUE!</v>
      </c>
      <c r="X348" s="26" t="e">
        <f t="shared" si="106"/>
        <v>#VALUE!</v>
      </c>
      <c r="Y348" s="26" t="e">
        <f t="shared" si="107"/>
        <v>#VALUE!</v>
      </c>
      <c r="Z348" s="26" t="e">
        <f t="shared" si="108"/>
        <v>#VALUE!</v>
      </c>
      <c r="AA348" s="26" t="e">
        <f t="shared" si="109"/>
        <v>#VALUE!</v>
      </c>
      <c r="AB348" s="26" t="e">
        <f>IF(P348&gt;0,IF(SUM($N$16:N348)&gt;0,'Program 2'!Loan_Amount-SUM($N$16:N348),'Program 2'!Loan_Amount),0)</f>
        <v>#VALUE!</v>
      </c>
      <c r="AC348" s="37" t="e">
        <f>AB348*('Step 2 Program Parameters'!$C$3/12)</f>
        <v>#VALUE!</v>
      </c>
      <c r="AD348" s="26"/>
    </row>
    <row r="349" spans="1:31" x14ac:dyDescent="0.2">
      <c r="A349" s="27" t="str">
        <f>IF(Values_Entered,A348+1,"")</f>
        <v/>
      </c>
      <c r="B349" s="28" t="str">
        <f t="shared" si="110"/>
        <v/>
      </c>
      <c r="C349" s="29" t="str">
        <f t="shared" si="100"/>
        <v/>
      </c>
      <c r="D349" s="29" t="str">
        <f t="shared" si="118"/>
        <v/>
      </c>
      <c r="E349" s="29" t="str">
        <f t="shared" si="111"/>
        <v/>
      </c>
      <c r="F349" s="29" t="str">
        <f t="shared" si="101"/>
        <v/>
      </c>
      <c r="G349" s="29" t="str">
        <f>IF(Pay_Num&lt;&gt;"",IF('Program 2'!Pay_Num&lt;=$J$2,0,Total_Pay-Int),"")</f>
        <v/>
      </c>
      <c r="H349" s="29" t="str">
        <f t="shared" si="119"/>
        <v/>
      </c>
      <c r="I349" s="29" t="str">
        <f t="shared" si="102"/>
        <v/>
      </c>
      <c r="J349" s="30" t="e">
        <f>IF('Program 2'!Beg_Bal&gt;0,E349*($G$3/($G$3+$G$5)),0)</f>
        <v>#VALUE!</v>
      </c>
      <c r="K349" s="30" t="e">
        <f>IF('Program 2'!Beg_Bal&gt;0,E349*($G$5/($G$5+$G$3)),0)</f>
        <v>#VALUE!</v>
      </c>
      <c r="L349" s="30" t="e">
        <f>IF(C349&lt;0,C349*0,IF($M$5&lt;1,(($M$5/12)*'Program 2'!C349),$M$5))</f>
        <v>#VALUE!</v>
      </c>
      <c r="M349" s="26"/>
      <c r="N349" s="26"/>
      <c r="O349" s="38">
        <f t="shared" si="112"/>
        <v>0</v>
      </c>
      <c r="P349" s="26" t="e">
        <f t="shared" si="113"/>
        <v>#VALUE!</v>
      </c>
      <c r="Q349" s="26" t="e">
        <f t="shared" si="103"/>
        <v>#VALUE!</v>
      </c>
      <c r="R349" s="31" t="e">
        <f t="shared" si="114"/>
        <v>#VALUE!</v>
      </c>
      <c r="S349" s="31" t="e">
        <f t="shared" si="115"/>
        <v>#VALUE!</v>
      </c>
      <c r="T349" s="31" t="e">
        <f t="shared" si="116"/>
        <v>#VALUE!</v>
      </c>
      <c r="U349" s="31" t="e">
        <f t="shared" si="117"/>
        <v>#VALUE!</v>
      </c>
      <c r="V349" s="26" t="e">
        <f t="shared" si="104"/>
        <v>#VALUE!</v>
      </c>
      <c r="W349" s="26" t="e">
        <f t="shared" si="105"/>
        <v>#VALUE!</v>
      </c>
      <c r="X349" s="26" t="e">
        <f t="shared" si="106"/>
        <v>#VALUE!</v>
      </c>
      <c r="Y349" s="26" t="e">
        <f t="shared" si="107"/>
        <v>#VALUE!</v>
      </c>
      <c r="Z349" s="26" t="e">
        <f t="shared" si="108"/>
        <v>#VALUE!</v>
      </c>
      <c r="AA349" s="26" t="e">
        <f t="shared" si="109"/>
        <v>#VALUE!</v>
      </c>
      <c r="AB349" s="26" t="e">
        <f>IF(P349&gt;0,IF(SUM($N$16:N349)&gt;0,'Program 2'!Loan_Amount-SUM($N$16:N349),'Program 2'!Loan_Amount),0)</f>
        <v>#VALUE!</v>
      </c>
      <c r="AC349" s="37" t="e">
        <f>AB349*('Step 2 Program Parameters'!$C$3/12)</f>
        <v>#VALUE!</v>
      </c>
      <c r="AD349" s="26"/>
    </row>
    <row r="350" spans="1:31" x14ac:dyDescent="0.2">
      <c r="A350" s="27" t="str">
        <f>IF(Values_Entered,A349+1,"")</f>
        <v/>
      </c>
      <c r="B350" s="28" t="str">
        <f t="shared" si="110"/>
        <v/>
      </c>
      <c r="C350" s="29" t="str">
        <f t="shared" si="100"/>
        <v/>
      </c>
      <c r="D350" s="29" t="str">
        <f t="shared" si="118"/>
        <v/>
      </c>
      <c r="E350" s="29" t="str">
        <f t="shared" si="111"/>
        <v/>
      </c>
      <c r="F350" s="29" t="str">
        <f t="shared" si="101"/>
        <v/>
      </c>
      <c r="G350" s="29" t="str">
        <f>IF(Pay_Num&lt;&gt;"",IF('Program 2'!Pay_Num&lt;=$J$2,0,Total_Pay-Int),"")</f>
        <v/>
      </c>
      <c r="H350" s="29" t="str">
        <f t="shared" si="119"/>
        <v/>
      </c>
      <c r="I350" s="29" t="str">
        <f t="shared" si="102"/>
        <v/>
      </c>
      <c r="J350" s="30" t="e">
        <f>IF('Program 2'!Beg_Bal&gt;0,E350*($G$3/($G$3+$G$5)),0)</f>
        <v>#VALUE!</v>
      </c>
      <c r="K350" s="30" t="e">
        <f>IF('Program 2'!Beg_Bal&gt;0,E350*($G$5/($G$5+$G$3)),0)</f>
        <v>#VALUE!</v>
      </c>
      <c r="L350" s="30" t="e">
        <f>IF(C350&lt;0,C350*0,IF($M$5&lt;1,(($M$5/12)*'Program 2'!C350),$M$5))</f>
        <v>#VALUE!</v>
      </c>
      <c r="M350" s="26"/>
      <c r="N350" s="26"/>
      <c r="O350" s="38">
        <f t="shared" si="112"/>
        <v>0</v>
      </c>
      <c r="P350" s="26" t="e">
        <f t="shared" si="113"/>
        <v>#VALUE!</v>
      </c>
      <c r="Q350" s="26" t="e">
        <f t="shared" si="103"/>
        <v>#VALUE!</v>
      </c>
      <c r="R350" s="31" t="e">
        <f t="shared" si="114"/>
        <v>#VALUE!</v>
      </c>
      <c r="S350" s="31" t="e">
        <f t="shared" si="115"/>
        <v>#VALUE!</v>
      </c>
      <c r="T350" s="31" t="e">
        <f t="shared" si="116"/>
        <v>#VALUE!</v>
      </c>
      <c r="U350" s="31" t="e">
        <f t="shared" si="117"/>
        <v>#VALUE!</v>
      </c>
      <c r="V350" s="26" t="e">
        <f t="shared" si="104"/>
        <v>#VALUE!</v>
      </c>
      <c r="W350" s="26" t="e">
        <f t="shared" si="105"/>
        <v>#VALUE!</v>
      </c>
      <c r="X350" s="26" t="e">
        <f t="shared" si="106"/>
        <v>#VALUE!</v>
      </c>
      <c r="Y350" s="26" t="e">
        <f t="shared" si="107"/>
        <v>#VALUE!</v>
      </c>
      <c r="Z350" s="26" t="e">
        <f t="shared" si="108"/>
        <v>#VALUE!</v>
      </c>
      <c r="AA350" s="26" t="e">
        <f t="shared" si="109"/>
        <v>#VALUE!</v>
      </c>
      <c r="AB350" s="26" t="e">
        <f>IF(P350&gt;0,IF(SUM($N$16:N350)&gt;0,'Program 2'!Loan_Amount-SUM($N$16:N350),'Program 2'!Loan_Amount),0)</f>
        <v>#VALUE!</v>
      </c>
      <c r="AC350" s="37" t="e">
        <f>AB350*('Step 2 Program Parameters'!$C$3/12)</f>
        <v>#VALUE!</v>
      </c>
      <c r="AD350" s="26"/>
    </row>
    <row r="351" spans="1:31" x14ac:dyDescent="0.2">
      <c r="A351" s="27" t="str">
        <f>IF(Values_Entered,A350+1,"")</f>
        <v/>
      </c>
      <c r="B351" s="28" t="str">
        <f t="shared" si="110"/>
        <v/>
      </c>
      <c r="C351" s="29" t="str">
        <f t="shared" si="100"/>
        <v/>
      </c>
      <c r="D351" s="29" t="str">
        <f t="shared" si="118"/>
        <v/>
      </c>
      <c r="E351" s="29" t="str">
        <f t="shared" si="111"/>
        <v/>
      </c>
      <c r="F351" s="29" t="str">
        <f t="shared" si="101"/>
        <v/>
      </c>
      <c r="G351" s="29" t="str">
        <f>IF(Pay_Num&lt;&gt;"",IF('Program 2'!Pay_Num&lt;=$J$2,0,Total_Pay-Int),"")</f>
        <v/>
      </c>
      <c r="H351" s="29" t="str">
        <f t="shared" si="119"/>
        <v/>
      </c>
      <c r="I351" s="29" t="str">
        <f t="shared" si="102"/>
        <v/>
      </c>
      <c r="J351" s="30" t="e">
        <f>IF('Program 2'!Beg_Bal&gt;0,E351*($G$3/($G$3+$G$5)),0)</f>
        <v>#VALUE!</v>
      </c>
      <c r="K351" s="30" t="e">
        <f>IF('Program 2'!Beg_Bal&gt;0,E351*($G$5/($G$5+$G$3)),0)</f>
        <v>#VALUE!</v>
      </c>
      <c r="L351" s="30" t="e">
        <f>IF(C351&lt;0,C351*0,IF($M$5&lt;1,(($M$5/12)*'Program 2'!C351),$M$5))</f>
        <v>#VALUE!</v>
      </c>
      <c r="M351" s="26"/>
      <c r="N351" s="26"/>
      <c r="O351" s="38">
        <f t="shared" si="112"/>
        <v>0</v>
      </c>
      <c r="P351" s="26" t="e">
        <f t="shared" si="113"/>
        <v>#VALUE!</v>
      </c>
      <c r="Q351" s="26" t="e">
        <f t="shared" si="103"/>
        <v>#VALUE!</v>
      </c>
      <c r="R351" s="31" t="e">
        <f t="shared" si="114"/>
        <v>#VALUE!</v>
      </c>
      <c r="S351" s="31" t="e">
        <f t="shared" si="115"/>
        <v>#VALUE!</v>
      </c>
      <c r="T351" s="31" t="e">
        <f t="shared" si="116"/>
        <v>#VALUE!</v>
      </c>
      <c r="U351" s="31" t="e">
        <f t="shared" si="117"/>
        <v>#VALUE!</v>
      </c>
      <c r="V351" s="26" t="e">
        <f t="shared" si="104"/>
        <v>#VALUE!</v>
      </c>
      <c r="W351" s="26" t="e">
        <f t="shared" si="105"/>
        <v>#VALUE!</v>
      </c>
      <c r="X351" s="26" t="e">
        <f t="shared" si="106"/>
        <v>#VALUE!</v>
      </c>
      <c r="Y351" s="26" t="e">
        <f t="shared" si="107"/>
        <v>#VALUE!</v>
      </c>
      <c r="Z351" s="26" t="e">
        <f t="shared" si="108"/>
        <v>#VALUE!</v>
      </c>
      <c r="AA351" s="26" t="e">
        <f t="shared" si="109"/>
        <v>#VALUE!</v>
      </c>
      <c r="AB351" s="26" t="e">
        <f>IF(P351&gt;0,IF(SUM($N$16:N351)&gt;0,'Program 2'!Loan_Amount-SUM($N$16:N351),'Program 2'!Loan_Amount),0)</f>
        <v>#VALUE!</v>
      </c>
      <c r="AC351" s="37" t="e">
        <f>AB351*('Step 2 Program Parameters'!$C$3/12)</f>
        <v>#VALUE!</v>
      </c>
      <c r="AD351" s="26"/>
      <c r="AE351" s="1" t="e">
        <f>'Step 2 Program Parameters'!$C$35*'Program 2'!Z351</f>
        <v>#VALUE!</v>
      </c>
    </row>
    <row r="352" spans="1:31" x14ac:dyDescent="0.2">
      <c r="A352" s="27" t="str">
        <f>IF(Values_Entered,A351+1,"")</f>
        <v/>
      </c>
      <c r="B352" s="28" t="str">
        <f t="shared" si="110"/>
        <v/>
      </c>
      <c r="C352" s="29" t="str">
        <f t="shared" si="100"/>
        <v/>
      </c>
      <c r="D352" s="29" t="str">
        <f t="shared" si="118"/>
        <v/>
      </c>
      <c r="E352" s="29" t="str">
        <f t="shared" si="111"/>
        <v/>
      </c>
      <c r="F352" s="29" t="str">
        <f t="shared" si="101"/>
        <v/>
      </c>
      <c r="G352" s="29" t="str">
        <f>IF(Pay_Num&lt;&gt;"",IF('Program 2'!Pay_Num&lt;=$J$2,0,Total_Pay-Int),"")</f>
        <v/>
      </c>
      <c r="H352" s="29" t="str">
        <f t="shared" si="119"/>
        <v/>
      </c>
      <c r="I352" s="29" t="str">
        <f t="shared" si="102"/>
        <v/>
      </c>
      <c r="J352" s="30" t="e">
        <f>IF('Program 2'!Beg_Bal&gt;0,E352*($G$3/($G$3+$G$5)),0)</f>
        <v>#VALUE!</v>
      </c>
      <c r="K352" s="30" t="e">
        <f>IF('Program 2'!Beg_Bal&gt;0,E352*($G$5/($G$5+$G$3)),0)</f>
        <v>#VALUE!</v>
      </c>
      <c r="L352" s="30" t="e">
        <f>IF(C352&lt;0,C352*0,IF($M$5&lt;1,(($M$5/12)*'Program 2'!C352),$M$5))</f>
        <v>#VALUE!</v>
      </c>
      <c r="M352" s="26"/>
      <c r="N352" s="26"/>
      <c r="O352" s="38">
        <f t="shared" si="112"/>
        <v>0</v>
      </c>
      <c r="P352" s="26" t="e">
        <f t="shared" si="113"/>
        <v>#VALUE!</v>
      </c>
      <c r="Q352" s="26" t="e">
        <f t="shared" si="103"/>
        <v>#VALUE!</v>
      </c>
      <c r="R352" s="31" t="e">
        <f t="shared" si="114"/>
        <v>#VALUE!</v>
      </c>
      <c r="S352" s="31" t="e">
        <f t="shared" si="115"/>
        <v>#VALUE!</v>
      </c>
      <c r="T352" s="31" t="e">
        <f t="shared" si="116"/>
        <v>#VALUE!</v>
      </c>
      <c r="U352" s="31" t="e">
        <f t="shared" si="117"/>
        <v>#VALUE!</v>
      </c>
      <c r="V352" s="26" t="e">
        <f t="shared" si="104"/>
        <v>#VALUE!</v>
      </c>
      <c r="W352" s="26" t="e">
        <f t="shared" si="105"/>
        <v>#VALUE!</v>
      </c>
      <c r="X352" s="26" t="e">
        <f t="shared" si="106"/>
        <v>#VALUE!</v>
      </c>
      <c r="Y352" s="26" t="e">
        <f t="shared" si="107"/>
        <v>#VALUE!</v>
      </c>
      <c r="Z352" s="26" t="e">
        <f t="shared" si="108"/>
        <v>#VALUE!</v>
      </c>
      <c r="AA352" s="26" t="e">
        <f t="shared" si="109"/>
        <v>#VALUE!</v>
      </c>
      <c r="AB352" s="26" t="e">
        <f>IF(P352&gt;0,IF(SUM($N$16:N352)&gt;0,'Program 2'!Loan_Amount-SUM($N$16:N352),'Program 2'!Loan_Amount),0)</f>
        <v>#VALUE!</v>
      </c>
      <c r="AC352" s="37" t="e">
        <f>AB352*('Step 2 Program Parameters'!$C$3/12)</f>
        <v>#VALUE!</v>
      </c>
      <c r="AD352" s="26"/>
      <c r="AE352" s="26"/>
    </row>
    <row r="353" spans="1:31" x14ac:dyDescent="0.2">
      <c r="A353" s="27" t="str">
        <f>IF(Values_Entered,A352+1,"")</f>
        <v/>
      </c>
      <c r="B353" s="28" t="str">
        <f t="shared" si="110"/>
        <v/>
      </c>
      <c r="C353" s="29" t="str">
        <f t="shared" si="100"/>
        <v/>
      </c>
      <c r="D353" s="29" t="str">
        <f t="shared" si="118"/>
        <v/>
      </c>
      <c r="E353" s="29" t="str">
        <f t="shared" si="111"/>
        <v/>
      </c>
      <c r="F353" s="29" t="str">
        <f t="shared" si="101"/>
        <v/>
      </c>
      <c r="G353" s="29" t="str">
        <f>IF(Pay_Num&lt;&gt;"",IF('Program 2'!Pay_Num&lt;=$J$2,0,Total_Pay-Int),"")</f>
        <v/>
      </c>
      <c r="H353" s="29" t="str">
        <f t="shared" si="119"/>
        <v/>
      </c>
      <c r="I353" s="29" t="str">
        <f t="shared" si="102"/>
        <v/>
      </c>
      <c r="J353" s="30" t="e">
        <f>IF('Program 2'!Beg_Bal&gt;0,E353*($G$3/($G$3+$G$5)),0)</f>
        <v>#VALUE!</v>
      </c>
      <c r="K353" s="30" t="e">
        <f>IF('Program 2'!Beg_Bal&gt;0,E353*($G$5/($G$5+$G$3)),0)</f>
        <v>#VALUE!</v>
      </c>
      <c r="L353" s="30" t="e">
        <f>IF(C353&lt;0,C353*0,IF($M$5&lt;1,(($M$5/12)*'Program 2'!C353),$M$5))</f>
        <v>#VALUE!</v>
      </c>
      <c r="M353" s="26"/>
      <c r="N353" s="26"/>
      <c r="O353" s="38">
        <f t="shared" si="112"/>
        <v>0</v>
      </c>
      <c r="P353" s="26" t="e">
        <f t="shared" si="113"/>
        <v>#VALUE!</v>
      </c>
      <c r="Q353" s="26" t="e">
        <f t="shared" si="103"/>
        <v>#VALUE!</v>
      </c>
      <c r="R353" s="31" t="e">
        <f t="shared" si="114"/>
        <v>#VALUE!</v>
      </c>
      <c r="S353" s="31" t="e">
        <f t="shared" si="115"/>
        <v>#VALUE!</v>
      </c>
      <c r="T353" s="31" t="e">
        <f t="shared" si="116"/>
        <v>#VALUE!</v>
      </c>
      <c r="U353" s="31" t="e">
        <f t="shared" si="117"/>
        <v>#VALUE!</v>
      </c>
      <c r="V353" s="26" t="e">
        <f t="shared" si="104"/>
        <v>#VALUE!</v>
      </c>
      <c r="W353" s="26" t="e">
        <f t="shared" si="105"/>
        <v>#VALUE!</v>
      </c>
      <c r="X353" s="26" t="e">
        <f t="shared" si="106"/>
        <v>#VALUE!</v>
      </c>
      <c r="Y353" s="26" t="e">
        <f t="shared" si="107"/>
        <v>#VALUE!</v>
      </c>
      <c r="Z353" s="26" t="e">
        <f t="shared" si="108"/>
        <v>#VALUE!</v>
      </c>
      <c r="AA353" s="26" t="e">
        <f t="shared" si="109"/>
        <v>#VALUE!</v>
      </c>
      <c r="AB353" s="26" t="e">
        <f>IF(P353&gt;0,IF(SUM($N$16:N353)&gt;0,'Program 2'!Loan_Amount-SUM($N$16:N353),'Program 2'!Loan_Amount),0)</f>
        <v>#VALUE!</v>
      </c>
      <c r="AC353" s="37" t="e">
        <f>AB353*('Step 2 Program Parameters'!$C$3/12)</f>
        <v>#VALUE!</v>
      </c>
      <c r="AD353" s="26"/>
      <c r="AE353" s="26"/>
    </row>
    <row r="354" spans="1:31" x14ac:dyDescent="0.2">
      <c r="A354" s="27" t="str">
        <f>IF(Values_Entered,A353+1,"")</f>
        <v/>
      </c>
      <c r="B354" s="28" t="str">
        <f t="shared" si="110"/>
        <v/>
      </c>
      <c r="C354" s="29" t="str">
        <f t="shared" si="100"/>
        <v/>
      </c>
      <c r="D354" s="29" t="str">
        <f t="shared" si="118"/>
        <v/>
      </c>
      <c r="E354" s="29" t="str">
        <f t="shared" si="111"/>
        <v/>
      </c>
      <c r="F354" s="29" t="str">
        <f t="shared" si="101"/>
        <v/>
      </c>
      <c r="G354" s="29" t="str">
        <f>IF(Pay_Num&lt;&gt;"",IF('Program 2'!Pay_Num&lt;=$J$2,0,Total_Pay-Int),"")</f>
        <v/>
      </c>
      <c r="H354" s="29" t="str">
        <f t="shared" si="119"/>
        <v/>
      </c>
      <c r="I354" s="29" t="str">
        <f t="shared" si="102"/>
        <v/>
      </c>
      <c r="J354" s="30" t="e">
        <f>IF('Program 2'!Beg_Bal&gt;0,E354*($G$3/($G$3+$G$5)),0)</f>
        <v>#VALUE!</v>
      </c>
      <c r="K354" s="30" t="e">
        <f>IF('Program 2'!Beg_Bal&gt;0,E354*($G$5/($G$5+$G$3)),0)</f>
        <v>#VALUE!</v>
      </c>
      <c r="L354" s="30" t="e">
        <f>IF(C354&lt;0,C354*0,IF($M$5&lt;1,(($M$5/12)*'Program 2'!C354),$M$5))</f>
        <v>#VALUE!</v>
      </c>
      <c r="M354" s="26"/>
      <c r="N354" s="26"/>
      <c r="O354" s="38">
        <f t="shared" si="112"/>
        <v>0</v>
      </c>
      <c r="P354" s="26" t="e">
        <f t="shared" si="113"/>
        <v>#VALUE!</v>
      </c>
      <c r="Q354" s="26" t="e">
        <f t="shared" si="103"/>
        <v>#VALUE!</v>
      </c>
      <c r="R354" s="31" t="e">
        <f t="shared" si="114"/>
        <v>#VALUE!</v>
      </c>
      <c r="S354" s="31" t="e">
        <f t="shared" si="115"/>
        <v>#VALUE!</v>
      </c>
      <c r="T354" s="31" t="e">
        <f t="shared" si="116"/>
        <v>#VALUE!</v>
      </c>
      <c r="U354" s="31" t="e">
        <f t="shared" si="117"/>
        <v>#VALUE!</v>
      </c>
      <c r="V354" s="26" t="e">
        <f t="shared" si="104"/>
        <v>#VALUE!</v>
      </c>
      <c r="W354" s="26" t="e">
        <f t="shared" si="105"/>
        <v>#VALUE!</v>
      </c>
      <c r="X354" s="26" t="e">
        <f t="shared" si="106"/>
        <v>#VALUE!</v>
      </c>
      <c r="Y354" s="26" t="e">
        <f t="shared" si="107"/>
        <v>#VALUE!</v>
      </c>
      <c r="Z354" s="26" t="e">
        <f t="shared" si="108"/>
        <v>#VALUE!</v>
      </c>
      <c r="AA354" s="26" t="e">
        <f t="shared" si="109"/>
        <v>#VALUE!</v>
      </c>
      <c r="AB354" s="26" t="e">
        <f>IF(P354&gt;0,IF(SUM($N$16:N354)&gt;0,'Program 2'!Loan_Amount-SUM($N$16:N354),'Program 2'!Loan_Amount),0)</f>
        <v>#VALUE!</v>
      </c>
      <c r="AC354" s="37" t="e">
        <f>AB354*('Step 2 Program Parameters'!$C$3/12)</f>
        <v>#VALUE!</v>
      </c>
      <c r="AD354" s="26"/>
      <c r="AE354" s="26"/>
    </row>
    <row r="355" spans="1:31" x14ac:dyDescent="0.2">
      <c r="A355" s="27" t="str">
        <f>IF(Values_Entered,A354+1,"")</f>
        <v/>
      </c>
      <c r="B355" s="28" t="str">
        <f t="shared" si="110"/>
        <v/>
      </c>
      <c r="C355" s="29" t="str">
        <f t="shared" si="100"/>
        <v/>
      </c>
      <c r="D355" s="29" t="str">
        <f t="shared" si="118"/>
        <v/>
      </c>
      <c r="E355" s="29" t="str">
        <f t="shared" si="111"/>
        <v/>
      </c>
      <c r="F355" s="29" t="str">
        <f t="shared" si="101"/>
        <v/>
      </c>
      <c r="G355" s="29" t="str">
        <f>IF(Pay_Num&lt;&gt;"",IF('Program 2'!Pay_Num&lt;=$J$2,0,Total_Pay-Int),"")</f>
        <v/>
      </c>
      <c r="H355" s="29" t="str">
        <f t="shared" si="119"/>
        <v/>
      </c>
      <c r="I355" s="29" t="str">
        <f t="shared" si="102"/>
        <v/>
      </c>
      <c r="J355" s="30" t="e">
        <f>IF('Program 2'!Beg_Bal&gt;0,E355*($G$3/($G$3+$G$5)),0)</f>
        <v>#VALUE!</v>
      </c>
      <c r="K355" s="30" t="e">
        <f>IF('Program 2'!Beg_Bal&gt;0,E355*($G$5/($G$5+$G$3)),0)</f>
        <v>#VALUE!</v>
      </c>
      <c r="L355" s="30" t="e">
        <f>IF(C355&lt;0,C355*0,IF($M$5&lt;1,(($M$5/12)*'Program 2'!C355),$M$5))</f>
        <v>#VALUE!</v>
      </c>
      <c r="M355" s="26"/>
      <c r="N355" s="26"/>
      <c r="O355" s="38">
        <f t="shared" si="112"/>
        <v>0</v>
      </c>
      <c r="P355" s="26" t="e">
        <f t="shared" si="113"/>
        <v>#VALUE!</v>
      </c>
      <c r="Q355" s="26" t="e">
        <f t="shared" si="103"/>
        <v>#VALUE!</v>
      </c>
      <c r="R355" s="31" t="e">
        <f t="shared" si="114"/>
        <v>#VALUE!</v>
      </c>
      <c r="S355" s="31" t="e">
        <f t="shared" si="115"/>
        <v>#VALUE!</v>
      </c>
      <c r="T355" s="31" t="e">
        <f t="shared" si="116"/>
        <v>#VALUE!</v>
      </c>
      <c r="U355" s="31" t="e">
        <f t="shared" si="117"/>
        <v>#VALUE!</v>
      </c>
      <c r="V355" s="26" t="e">
        <f t="shared" si="104"/>
        <v>#VALUE!</v>
      </c>
      <c r="W355" s="26" t="e">
        <f t="shared" si="105"/>
        <v>#VALUE!</v>
      </c>
      <c r="X355" s="26" t="e">
        <f t="shared" si="106"/>
        <v>#VALUE!</v>
      </c>
      <c r="Y355" s="26" t="e">
        <f t="shared" si="107"/>
        <v>#VALUE!</v>
      </c>
      <c r="Z355" s="26" t="e">
        <f t="shared" si="108"/>
        <v>#VALUE!</v>
      </c>
      <c r="AA355" s="26" t="e">
        <f t="shared" si="109"/>
        <v>#VALUE!</v>
      </c>
      <c r="AB355" s="26" t="e">
        <f>IF(P355&gt;0,IF(SUM($N$16:N355)&gt;0,'Program 2'!Loan_Amount-SUM($N$16:N355),'Program 2'!Loan_Amount),0)</f>
        <v>#VALUE!</v>
      </c>
      <c r="AC355" s="37" t="e">
        <f>AB355*('Step 2 Program Parameters'!$C$3/12)</f>
        <v>#VALUE!</v>
      </c>
      <c r="AD355" s="26"/>
      <c r="AE355" s="26"/>
    </row>
    <row r="356" spans="1:31" x14ac:dyDescent="0.2">
      <c r="A356" s="27" t="str">
        <f>IF(Values_Entered,A355+1,"")</f>
        <v/>
      </c>
      <c r="B356" s="28" t="str">
        <f t="shared" si="110"/>
        <v/>
      </c>
      <c r="C356" s="29" t="str">
        <f t="shared" si="100"/>
        <v/>
      </c>
      <c r="D356" s="29" t="str">
        <f t="shared" si="118"/>
        <v/>
      </c>
      <c r="E356" s="29" t="str">
        <f t="shared" si="111"/>
        <v/>
      </c>
      <c r="F356" s="29" t="str">
        <f t="shared" si="101"/>
        <v/>
      </c>
      <c r="G356" s="29" t="str">
        <f>IF(Pay_Num&lt;&gt;"",IF('Program 2'!Pay_Num&lt;=$J$2,0,Total_Pay-Int),"")</f>
        <v/>
      </c>
      <c r="H356" s="29" t="str">
        <f t="shared" si="119"/>
        <v/>
      </c>
      <c r="I356" s="29" t="str">
        <f t="shared" si="102"/>
        <v/>
      </c>
      <c r="J356" s="30" t="e">
        <f>IF('Program 2'!Beg_Bal&gt;0,E356*($G$3/($G$3+$G$5)),0)</f>
        <v>#VALUE!</v>
      </c>
      <c r="K356" s="30" t="e">
        <f>IF('Program 2'!Beg_Bal&gt;0,E356*($G$5/($G$5+$G$3)),0)</f>
        <v>#VALUE!</v>
      </c>
      <c r="L356" s="30" t="e">
        <f>IF(C356&lt;0,C356*0,IF($M$5&lt;1,(($M$5/12)*'Program 2'!C356),$M$5))</f>
        <v>#VALUE!</v>
      </c>
      <c r="M356" s="26"/>
      <c r="N356" s="26"/>
      <c r="O356" s="38">
        <f t="shared" si="112"/>
        <v>0</v>
      </c>
      <c r="P356" s="26" t="e">
        <f t="shared" si="113"/>
        <v>#VALUE!</v>
      </c>
      <c r="Q356" s="26" t="e">
        <f t="shared" si="103"/>
        <v>#VALUE!</v>
      </c>
      <c r="R356" s="31" t="e">
        <f t="shared" si="114"/>
        <v>#VALUE!</v>
      </c>
      <c r="S356" s="31" t="e">
        <f t="shared" si="115"/>
        <v>#VALUE!</v>
      </c>
      <c r="T356" s="31" t="e">
        <f t="shared" si="116"/>
        <v>#VALUE!</v>
      </c>
      <c r="U356" s="31" t="e">
        <f t="shared" si="117"/>
        <v>#VALUE!</v>
      </c>
      <c r="V356" s="26" t="e">
        <f t="shared" si="104"/>
        <v>#VALUE!</v>
      </c>
      <c r="W356" s="26" t="e">
        <f t="shared" si="105"/>
        <v>#VALUE!</v>
      </c>
      <c r="X356" s="26" t="e">
        <f t="shared" si="106"/>
        <v>#VALUE!</v>
      </c>
      <c r="Y356" s="26" t="e">
        <f t="shared" si="107"/>
        <v>#VALUE!</v>
      </c>
      <c r="Z356" s="26" t="e">
        <f t="shared" si="108"/>
        <v>#VALUE!</v>
      </c>
      <c r="AA356" s="26" t="e">
        <f t="shared" si="109"/>
        <v>#VALUE!</v>
      </c>
      <c r="AB356" s="26" t="e">
        <f>IF(P356&gt;0,IF(SUM($N$16:N356)&gt;0,'Program 2'!Loan_Amount-SUM($N$16:N356),'Program 2'!Loan_Amount),0)</f>
        <v>#VALUE!</v>
      </c>
      <c r="AC356" s="37" t="e">
        <f>AB356*('Step 2 Program Parameters'!$C$3/12)</f>
        <v>#VALUE!</v>
      </c>
      <c r="AD356" s="26"/>
      <c r="AE356" s="26"/>
    </row>
    <row r="357" spans="1:31" x14ac:dyDescent="0.2">
      <c r="A357" s="27" t="str">
        <f>IF(Values_Entered,A356+1,"")</f>
        <v/>
      </c>
      <c r="B357" s="28" t="str">
        <f t="shared" si="110"/>
        <v/>
      </c>
      <c r="C357" s="29" t="str">
        <f t="shared" si="100"/>
        <v/>
      </c>
      <c r="D357" s="29" t="str">
        <f t="shared" si="118"/>
        <v/>
      </c>
      <c r="E357" s="29" t="str">
        <f t="shared" si="111"/>
        <v/>
      </c>
      <c r="F357" s="29" t="str">
        <f t="shared" si="101"/>
        <v/>
      </c>
      <c r="G357" s="29" t="str">
        <f>IF(Pay_Num&lt;&gt;"",IF('Program 2'!Pay_Num&lt;=$J$2,0,Total_Pay-Int),"")</f>
        <v/>
      </c>
      <c r="H357" s="29" t="str">
        <f t="shared" si="119"/>
        <v/>
      </c>
      <c r="I357" s="29" t="str">
        <f t="shared" si="102"/>
        <v/>
      </c>
      <c r="J357" s="30" t="e">
        <f>IF('Program 2'!Beg_Bal&gt;0,E357*($G$3/($G$3+$G$5)),0)</f>
        <v>#VALUE!</v>
      </c>
      <c r="K357" s="30" t="e">
        <f>IF('Program 2'!Beg_Bal&gt;0,E357*($G$5/($G$5+$G$3)),0)</f>
        <v>#VALUE!</v>
      </c>
      <c r="L357" s="30" t="e">
        <f>IF(C357&lt;0,C357*0,IF($M$5&lt;1,(($M$5/12)*'Program 2'!C357),$M$5))</f>
        <v>#VALUE!</v>
      </c>
      <c r="M357" s="26"/>
      <c r="N357" s="26"/>
      <c r="O357" s="38">
        <f t="shared" si="112"/>
        <v>0</v>
      </c>
      <c r="P357" s="26" t="e">
        <f t="shared" si="113"/>
        <v>#VALUE!</v>
      </c>
      <c r="Q357" s="26" t="e">
        <f t="shared" si="103"/>
        <v>#VALUE!</v>
      </c>
      <c r="R357" s="31" t="e">
        <f t="shared" si="114"/>
        <v>#VALUE!</v>
      </c>
      <c r="S357" s="31" t="e">
        <f t="shared" si="115"/>
        <v>#VALUE!</v>
      </c>
      <c r="T357" s="31" t="e">
        <f t="shared" si="116"/>
        <v>#VALUE!</v>
      </c>
      <c r="U357" s="31" t="e">
        <f t="shared" si="117"/>
        <v>#VALUE!</v>
      </c>
      <c r="V357" s="26" t="e">
        <f t="shared" si="104"/>
        <v>#VALUE!</v>
      </c>
      <c r="W357" s="26" t="e">
        <f t="shared" si="105"/>
        <v>#VALUE!</v>
      </c>
      <c r="X357" s="26" t="e">
        <f t="shared" si="106"/>
        <v>#VALUE!</v>
      </c>
      <c r="Y357" s="26" t="e">
        <f t="shared" si="107"/>
        <v>#VALUE!</v>
      </c>
      <c r="Z357" s="26" t="e">
        <f t="shared" si="108"/>
        <v>#VALUE!</v>
      </c>
      <c r="AA357" s="26" t="e">
        <f t="shared" si="109"/>
        <v>#VALUE!</v>
      </c>
      <c r="AB357" s="26" t="e">
        <f>IF(P357&gt;0,IF(SUM($N$16:N357)&gt;0,'Program 2'!Loan_Amount-SUM($N$16:N357),'Program 2'!Loan_Amount),0)</f>
        <v>#VALUE!</v>
      </c>
      <c r="AC357" s="37" t="e">
        <f>AB357*('Step 2 Program Parameters'!$C$3/12)</f>
        <v>#VALUE!</v>
      </c>
      <c r="AD357" s="26"/>
    </row>
    <row r="358" spans="1:31" x14ac:dyDescent="0.2">
      <c r="A358" s="27" t="str">
        <f>IF(Values_Entered,A357+1,"")</f>
        <v/>
      </c>
      <c r="B358" s="28" t="str">
        <f t="shared" si="110"/>
        <v/>
      </c>
      <c r="C358" s="29" t="str">
        <f t="shared" si="100"/>
        <v/>
      </c>
      <c r="D358" s="29" t="str">
        <f t="shared" si="118"/>
        <v/>
      </c>
      <c r="E358" s="29" t="str">
        <f t="shared" si="111"/>
        <v/>
      </c>
      <c r="F358" s="29" t="str">
        <f t="shared" si="101"/>
        <v/>
      </c>
      <c r="G358" s="29" t="str">
        <f>IF(Pay_Num&lt;&gt;"",IF('Program 2'!Pay_Num&lt;=$J$2,0,Total_Pay-Int),"")</f>
        <v/>
      </c>
      <c r="H358" s="29" t="str">
        <f t="shared" si="119"/>
        <v/>
      </c>
      <c r="I358" s="29" t="str">
        <f t="shared" si="102"/>
        <v/>
      </c>
      <c r="J358" s="30" t="e">
        <f>IF('Program 2'!Beg_Bal&gt;0,E358*($G$3/($G$3+$G$5)),0)</f>
        <v>#VALUE!</v>
      </c>
      <c r="K358" s="30" t="e">
        <f>IF('Program 2'!Beg_Bal&gt;0,E358*($G$5/($G$5+$G$3)),0)</f>
        <v>#VALUE!</v>
      </c>
      <c r="L358" s="30" t="e">
        <f>IF(C358&lt;0,C358*0,IF($M$5&lt;1,(($M$5/12)*'Program 2'!C358),$M$5))</f>
        <v>#VALUE!</v>
      </c>
      <c r="M358" s="26"/>
      <c r="N358" s="26"/>
      <c r="O358" s="38">
        <f t="shared" si="112"/>
        <v>0</v>
      </c>
      <c r="P358" s="26" t="e">
        <f t="shared" si="113"/>
        <v>#VALUE!</v>
      </c>
      <c r="Q358" s="26" t="e">
        <f t="shared" si="103"/>
        <v>#VALUE!</v>
      </c>
      <c r="R358" s="31" t="e">
        <f t="shared" si="114"/>
        <v>#VALUE!</v>
      </c>
      <c r="S358" s="31" t="e">
        <f t="shared" si="115"/>
        <v>#VALUE!</v>
      </c>
      <c r="T358" s="31" t="e">
        <f t="shared" si="116"/>
        <v>#VALUE!</v>
      </c>
      <c r="U358" s="31" t="e">
        <f t="shared" si="117"/>
        <v>#VALUE!</v>
      </c>
      <c r="V358" s="26" t="e">
        <f t="shared" si="104"/>
        <v>#VALUE!</v>
      </c>
      <c r="W358" s="26" t="e">
        <f t="shared" si="105"/>
        <v>#VALUE!</v>
      </c>
      <c r="X358" s="26" t="e">
        <f t="shared" si="106"/>
        <v>#VALUE!</v>
      </c>
      <c r="Y358" s="26" t="e">
        <f t="shared" si="107"/>
        <v>#VALUE!</v>
      </c>
      <c r="Z358" s="26" t="e">
        <f t="shared" si="108"/>
        <v>#VALUE!</v>
      </c>
      <c r="AA358" s="26" t="e">
        <f t="shared" si="109"/>
        <v>#VALUE!</v>
      </c>
      <c r="AB358" s="26" t="e">
        <f>IF(P358&gt;0,IF(SUM($N$16:N358)&gt;0,'Program 2'!Loan_Amount-SUM($N$16:N358),'Program 2'!Loan_Amount),0)</f>
        <v>#VALUE!</v>
      </c>
      <c r="AC358" s="37" t="e">
        <f>AB358*('Step 2 Program Parameters'!$C$3/12)</f>
        <v>#VALUE!</v>
      </c>
      <c r="AD358" s="26"/>
    </row>
    <row r="359" spans="1:31" x14ac:dyDescent="0.2">
      <c r="A359" s="27" t="str">
        <f>IF(Values_Entered,A358+1,"")</f>
        <v/>
      </c>
      <c r="B359" s="28" t="str">
        <f t="shared" si="110"/>
        <v/>
      </c>
      <c r="C359" s="29" t="str">
        <f t="shared" si="100"/>
        <v/>
      </c>
      <c r="D359" s="29" t="str">
        <f t="shared" si="118"/>
        <v/>
      </c>
      <c r="E359" s="29" t="str">
        <f t="shared" si="111"/>
        <v/>
      </c>
      <c r="F359" s="29" t="str">
        <f t="shared" si="101"/>
        <v/>
      </c>
      <c r="G359" s="29" t="str">
        <f>IF(Pay_Num&lt;&gt;"",IF('Program 2'!Pay_Num&lt;=$J$2,0,Total_Pay-Int),"")</f>
        <v/>
      </c>
      <c r="H359" s="29" t="str">
        <f t="shared" si="119"/>
        <v/>
      </c>
      <c r="I359" s="29" t="str">
        <f t="shared" si="102"/>
        <v/>
      </c>
      <c r="J359" s="30" t="e">
        <f>IF('Program 2'!Beg_Bal&gt;0,E359*($G$3/($G$3+$G$5)),0)</f>
        <v>#VALUE!</v>
      </c>
      <c r="K359" s="30" t="e">
        <f>IF('Program 2'!Beg_Bal&gt;0,E359*($G$5/($G$5+$G$3)),0)</f>
        <v>#VALUE!</v>
      </c>
      <c r="L359" s="30" t="e">
        <f>IF(C359&lt;0,C359*0,IF($M$5&lt;1,(($M$5/12)*'Program 2'!C359),$M$5))</f>
        <v>#VALUE!</v>
      </c>
      <c r="M359" s="26"/>
      <c r="N359" s="26"/>
      <c r="O359" s="38">
        <f t="shared" si="112"/>
        <v>0</v>
      </c>
      <c r="P359" s="26" t="e">
        <f t="shared" si="113"/>
        <v>#VALUE!</v>
      </c>
      <c r="Q359" s="26" t="e">
        <f t="shared" si="103"/>
        <v>#VALUE!</v>
      </c>
      <c r="R359" s="31" t="e">
        <f t="shared" si="114"/>
        <v>#VALUE!</v>
      </c>
      <c r="S359" s="31" t="e">
        <f t="shared" si="115"/>
        <v>#VALUE!</v>
      </c>
      <c r="T359" s="31" t="e">
        <f t="shared" si="116"/>
        <v>#VALUE!</v>
      </c>
      <c r="U359" s="31" t="e">
        <f t="shared" si="117"/>
        <v>#VALUE!</v>
      </c>
      <c r="V359" s="26" t="e">
        <f t="shared" si="104"/>
        <v>#VALUE!</v>
      </c>
      <c r="W359" s="26" t="e">
        <f t="shared" si="105"/>
        <v>#VALUE!</v>
      </c>
      <c r="X359" s="26" t="e">
        <f t="shared" si="106"/>
        <v>#VALUE!</v>
      </c>
      <c r="Y359" s="26" t="e">
        <f t="shared" si="107"/>
        <v>#VALUE!</v>
      </c>
      <c r="Z359" s="26" t="e">
        <f t="shared" si="108"/>
        <v>#VALUE!</v>
      </c>
      <c r="AA359" s="26" t="e">
        <f t="shared" si="109"/>
        <v>#VALUE!</v>
      </c>
      <c r="AB359" s="26" t="e">
        <f>IF(P359&gt;0,IF(SUM($N$16:N359)&gt;0,'Program 2'!Loan_Amount-SUM($N$16:N359),'Program 2'!Loan_Amount),0)</f>
        <v>#VALUE!</v>
      </c>
      <c r="AC359" s="37" t="e">
        <f>AB359*('Step 2 Program Parameters'!$C$3/12)</f>
        <v>#VALUE!</v>
      </c>
      <c r="AD359" s="26"/>
    </row>
    <row r="360" spans="1:31" x14ac:dyDescent="0.2">
      <c r="A360" s="27" t="str">
        <f>IF(Values_Entered,A359+1,"")</f>
        <v/>
      </c>
      <c r="B360" s="28" t="str">
        <f t="shared" si="110"/>
        <v/>
      </c>
      <c r="C360" s="29" t="str">
        <f t="shared" si="100"/>
        <v/>
      </c>
      <c r="D360" s="29" t="str">
        <f t="shared" si="118"/>
        <v/>
      </c>
      <c r="E360" s="29" t="str">
        <f t="shared" si="111"/>
        <v/>
      </c>
      <c r="F360" s="29" t="str">
        <f t="shared" si="101"/>
        <v/>
      </c>
      <c r="G360" s="29" t="str">
        <f>IF(Pay_Num&lt;&gt;"",IF('Program 2'!Pay_Num&lt;=$J$2,0,Total_Pay-Int),"")</f>
        <v/>
      </c>
      <c r="H360" s="29" t="str">
        <f t="shared" si="119"/>
        <v/>
      </c>
      <c r="I360" s="29" t="str">
        <f t="shared" si="102"/>
        <v/>
      </c>
      <c r="J360" s="30" t="e">
        <f>IF('Program 2'!Beg_Bal&gt;0,E360*($G$3/($G$3+$G$5)),0)</f>
        <v>#VALUE!</v>
      </c>
      <c r="K360" s="30" t="e">
        <f>IF('Program 2'!Beg_Bal&gt;0,E360*($G$5/($G$5+$G$3)),0)</f>
        <v>#VALUE!</v>
      </c>
      <c r="L360" s="30" t="e">
        <f>IF(C360&lt;0,C360*0,IF($M$5&lt;1,(($M$5/12)*'Program 2'!C360),$M$5))</f>
        <v>#VALUE!</v>
      </c>
      <c r="M360" s="26"/>
      <c r="N360" s="26"/>
      <c r="O360" s="38">
        <f t="shared" si="112"/>
        <v>0</v>
      </c>
      <c r="P360" s="26" t="e">
        <f t="shared" si="113"/>
        <v>#VALUE!</v>
      </c>
      <c r="Q360" s="26" t="e">
        <f t="shared" si="103"/>
        <v>#VALUE!</v>
      </c>
      <c r="R360" s="31" t="e">
        <f t="shared" si="114"/>
        <v>#VALUE!</v>
      </c>
      <c r="S360" s="31" t="e">
        <f t="shared" si="115"/>
        <v>#VALUE!</v>
      </c>
      <c r="T360" s="31" t="e">
        <f t="shared" si="116"/>
        <v>#VALUE!</v>
      </c>
      <c r="U360" s="31" t="e">
        <f t="shared" si="117"/>
        <v>#VALUE!</v>
      </c>
      <c r="V360" s="26" t="e">
        <f t="shared" si="104"/>
        <v>#VALUE!</v>
      </c>
      <c r="W360" s="26" t="e">
        <f t="shared" si="105"/>
        <v>#VALUE!</v>
      </c>
      <c r="X360" s="26" t="e">
        <f t="shared" si="106"/>
        <v>#VALUE!</v>
      </c>
      <c r="Y360" s="26" t="e">
        <f t="shared" si="107"/>
        <v>#VALUE!</v>
      </c>
      <c r="Z360" s="26" t="e">
        <f t="shared" si="108"/>
        <v>#VALUE!</v>
      </c>
      <c r="AA360" s="26" t="e">
        <f t="shared" si="109"/>
        <v>#VALUE!</v>
      </c>
      <c r="AB360" s="26" t="e">
        <f>IF(P360&gt;0,IF(SUM($N$16:N360)&gt;0,'Program 2'!Loan_Amount-SUM($N$16:N360),'Program 2'!Loan_Amount),0)</f>
        <v>#VALUE!</v>
      </c>
      <c r="AC360" s="37" t="e">
        <f>AB360*('Step 2 Program Parameters'!$C$3/12)</f>
        <v>#VALUE!</v>
      </c>
      <c r="AD360" s="26"/>
    </row>
    <row r="361" spans="1:31" x14ac:dyDescent="0.2">
      <c r="A361" s="27" t="str">
        <f>IF(Values_Entered,A360+1,"")</f>
        <v/>
      </c>
      <c r="B361" s="28" t="str">
        <f t="shared" si="110"/>
        <v/>
      </c>
      <c r="C361" s="29" t="str">
        <f t="shared" si="100"/>
        <v/>
      </c>
      <c r="D361" s="29" t="str">
        <f t="shared" si="118"/>
        <v/>
      </c>
      <c r="E361" s="29" t="str">
        <f t="shared" si="111"/>
        <v/>
      </c>
      <c r="F361" s="29" t="str">
        <f t="shared" si="101"/>
        <v/>
      </c>
      <c r="G361" s="29" t="str">
        <f>IF(Pay_Num&lt;&gt;"",IF('Program 2'!Pay_Num&lt;=$J$2,0,Total_Pay-Int),"")</f>
        <v/>
      </c>
      <c r="H361" s="29" t="str">
        <f t="shared" si="119"/>
        <v/>
      </c>
      <c r="I361" s="29" t="str">
        <f t="shared" si="102"/>
        <v/>
      </c>
      <c r="J361" s="30" t="e">
        <f>IF('Program 2'!Beg_Bal&gt;0,E361*($G$3/($G$3+$G$5)),0)</f>
        <v>#VALUE!</v>
      </c>
      <c r="K361" s="30" t="e">
        <f>IF('Program 2'!Beg_Bal&gt;0,E361*($G$5/($G$5+$G$3)),0)</f>
        <v>#VALUE!</v>
      </c>
      <c r="L361" s="30" t="e">
        <f>IF(C361&lt;0,C361*0,IF($M$5&lt;1,(($M$5/12)*'Program 2'!C361),$M$5))</f>
        <v>#VALUE!</v>
      </c>
      <c r="M361" s="26"/>
      <c r="N361" s="26"/>
      <c r="O361" s="38">
        <f t="shared" si="112"/>
        <v>0</v>
      </c>
      <c r="P361" s="26" t="e">
        <f t="shared" si="113"/>
        <v>#VALUE!</v>
      </c>
      <c r="Q361" s="26" t="e">
        <f t="shared" si="103"/>
        <v>#VALUE!</v>
      </c>
      <c r="R361" s="31" t="e">
        <f t="shared" si="114"/>
        <v>#VALUE!</v>
      </c>
      <c r="S361" s="31" t="e">
        <f t="shared" si="115"/>
        <v>#VALUE!</v>
      </c>
      <c r="T361" s="31" t="e">
        <f t="shared" si="116"/>
        <v>#VALUE!</v>
      </c>
      <c r="U361" s="31" t="e">
        <f t="shared" si="117"/>
        <v>#VALUE!</v>
      </c>
      <c r="V361" s="26" t="e">
        <f t="shared" si="104"/>
        <v>#VALUE!</v>
      </c>
      <c r="W361" s="26" t="e">
        <f t="shared" si="105"/>
        <v>#VALUE!</v>
      </c>
      <c r="X361" s="26" t="e">
        <f t="shared" si="106"/>
        <v>#VALUE!</v>
      </c>
      <c r="Y361" s="26" t="e">
        <f t="shared" si="107"/>
        <v>#VALUE!</v>
      </c>
      <c r="Z361" s="26" t="e">
        <f t="shared" si="108"/>
        <v>#VALUE!</v>
      </c>
      <c r="AA361" s="26" t="e">
        <f t="shared" si="109"/>
        <v>#VALUE!</v>
      </c>
      <c r="AB361" s="26" t="e">
        <f>IF(P361&gt;0,IF(SUM($N$16:N361)&gt;0,'Program 2'!Loan_Amount-SUM($N$16:N361),'Program 2'!Loan_Amount),0)</f>
        <v>#VALUE!</v>
      </c>
      <c r="AC361" s="37" t="e">
        <f>AB361*('Step 2 Program Parameters'!$C$3/12)</f>
        <v>#VALUE!</v>
      </c>
      <c r="AD361" s="26"/>
    </row>
    <row r="362" spans="1:31" x14ac:dyDescent="0.2">
      <c r="A362" s="27" t="str">
        <f>IF(Values_Entered,A361+1,"")</f>
        <v/>
      </c>
      <c r="B362" s="28" t="str">
        <f t="shared" si="110"/>
        <v/>
      </c>
      <c r="C362" s="29" t="str">
        <f t="shared" si="100"/>
        <v/>
      </c>
      <c r="D362" s="29" t="str">
        <f t="shared" si="118"/>
        <v/>
      </c>
      <c r="E362" s="29" t="str">
        <f t="shared" si="111"/>
        <v/>
      </c>
      <c r="F362" s="29" t="str">
        <f t="shared" si="101"/>
        <v/>
      </c>
      <c r="G362" s="29" t="str">
        <f>IF(Pay_Num&lt;&gt;"",IF('Program 2'!Pay_Num&lt;=$J$2,0,Total_Pay-Int),"")</f>
        <v/>
      </c>
      <c r="H362" s="29" t="str">
        <f t="shared" si="119"/>
        <v/>
      </c>
      <c r="I362" s="29" t="str">
        <f t="shared" si="102"/>
        <v/>
      </c>
      <c r="J362" s="30" t="e">
        <f>IF('Program 2'!Beg_Bal&gt;0,E362*($G$3/($G$3+$G$5)),0)</f>
        <v>#VALUE!</v>
      </c>
      <c r="K362" s="30" t="e">
        <f>IF('Program 2'!Beg_Bal&gt;0,E362*($G$5/($G$5+$G$3)),0)</f>
        <v>#VALUE!</v>
      </c>
      <c r="L362" s="30" t="e">
        <f>IF(C362&lt;0,C362*0,IF($M$5&lt;1,(($M$5/12)*'Program 2'!C362),$M$5))</f>
        <v>#VALUE!</v>
      </c>
      <c r="M362" s="26"/>
      <c r="N362" s="26"/>
      <c r="O362" s="38">
        <f t="shared" si="112"/>
        <v>0</v>
      </c>
      <c r="P362" s="26" t="e">
        <f t="shared" si="113"/>
        <v>#VALUE!</v>
      </c>
      <c r="Q362" s="26" t="e">
        <f t="shared" si="103"/>
        <v>#VALUE!</v>
      </c>
      <c r="R362" s="31" t="e">
        <f t="shared" si="114"/>
        <v>#VALUE!</v>
      </c>
      <c r="S362" s="31" t="e">
        <f t="shared" si="115"/>
        <v>#VALUE!</v>
      </c>
      <c r="T362" s="31" t="e">
        <f t="shared" si="116"/>
        <v>#VALUE!</v>
      </c>
      <c r="U362" s="31" t="e">
        <f t="shared" si="117"/>
        <v>#VALUE!</v>
      </c>
      <c r="V362" s="26" t="e">
        <f t="shared" si="104"/>
        <v>#VALUE!</v>
      </c>
      <c r="W362" s="26" t="e">
        <f t="shared" si="105"/>
        <v>#VALUE!</v>
      </c>
      <c r="X362" s="26" t="e">
        <f t="shared" si="106"/>
        <v>#VALUE!</v>
      </c>
      <c r="Y362" s="26" t="e">
        <f t="shared" si="107"/>
        <v>#VALUE!</v>
      </c>
      <c r="Z362" s="26" t="e">
        <f t="shared" si="108"/>
        <v>#VALUE!</v>
      </c>
      <c r="AA362" s="26" t="e">
        <f t="shared" si="109"/>
        <v>#VALUE!</v>
      </c>
      <c r="AB362" s="26" t="e">
        <f>IF(P362&gt;0,IF(SUM($N$16:N362)&gt;0,'Program 2'!Loan_Amount-SUM($N$16:N362),'Program 2'!Loan_Amount),0)</f>
        <v>#VALUE!</v>
      </c>
      <c r="AC362" s="37" t="e">
        <f>AB362*('Step 2 Program Parameters'!$C$3/12)</f>
        <v>#VALUE!</v>
      </c>
      <c r="AD362" s="26"/>
    </row>
    <row r="363" spans="1:31" x14ac:dyDescent="0.2">
      <c r="A363" s="27" t="str">
        <f>IF(Values_Entered,A362+1,"")</f>
        <v/>
      </c>
      <c r="B363" s="28" t="str">
        <f t="shared" si="110"/>
        <v/>
      </c>
      <c r="C363" s="29" t="str">
        <f t="shared" si="100"/>
        <v/>
      </c>
      <c r="D363" s="29" t="str">
        <f t="shared" si="118"/>
        <v/>
      </c>
      <c r="E363" s="29" t="str">
        <f t="shared" si="111"/>
        <v/>
      </c>
      <c r="F363" s="29" t="str">
        <f t="shared" si="101"/>
        <v/>
      </c>
      <c r="G363" s="29" t="str">
        <f>IF(Pay_Num&lt;&gt;"",IF('Program 2'!Pay_Num&lt;=$J$2,0,Total_Pay-Int),"")</f>
        <v/>
      </c>
      <c r="H363" s="29" t="str">
        <f t="shared" si="119"/>
        <v/>
      </c>
      <c r="I363" s="29" t="str">
        <f t="shared" si="102"/>
        <v/>
      </c>
      <c r="J363" s="30" t="e">
        <f>IF('Program 2'!Beg_Bal&gt;0,E363*($G$3/($G$3+$G$5)),0)</f>
        <v>#VALUE!</v>
      </c>
      <c r="K363" s="30" t="e">
        <f>IF('Program 2'!Beg_Bal&gt;0,E363*($G$5/($G$5+$G$3)),0)</f>
        <v>#VALUE!</v>
      </c>
      <c r="L363" s="30" t="e">
        <f>IF(C363&lt;0,C363*0,IF($M$5&lt;1,(($M$5/12)*'Program 2'!C363),$M$5))</f>
        <v>#VALUE!</v>
      </c>
      <c r="M363" s="26"/>
      <c r="N363" s="26"/>
      <c r="O363" s="38">
        <f t="shared" si="112"/>
        <v>0</v>
      </c>
      <c r="P363" s="26" t="e">
        <f t="shared" si="113"/>
        <v>#VALUE!</v>
      </c>
      <c r="Q363" s="26" t="e">
        <f t="shared" si="103"/>
        <v>#VALUE!</v>
      </c>
      <c r="R363" s="31" t="e">
        <f t="shared" si="114"/>
        <v>#VALUE!</v>
      </c>
      <c r="S363" s="31" t="e">
        <f t="shared" si="115"/>
        <v>#VALUE!</v>
      </c>
      <c r="T363" s="31" t="e">
        <f t="shared" si="116"/>
        <v>#VALUE!</v>
      </c>
      <c r="U363" s="31" t="e">
        <f t="shared" si="117"/>
        <v>#VALUE!</v>
      </c>
      <c r="V363" s="26" t="e">
        <f t="shared" si="104"/>
        <v>#VALUE!</v>
      </c>
      <c r="W363" s="26" t="e">
        <f t="shared" si="105"/>
        <v>#VALUE!</v>
      </c>
      <c r="X363" s="26" t="e">
        <f t="shared" si="106"/>
        <v>#VALUE!</v>
      </c>
      <c r="Y363" s="26" t="e">
        <f t="shared" si="107"/>
        <v>#VALUE!</v>
      </c>
      <c r="Z363" s="26" t="e">
        <f t="shared" si="108"/>
        <v>#VALUE!</v>
      </c>
      <c r="AA363" s="26" t="e">
        <f t="shared" si="109"/>
        <v>#VALUE!</v>
      </c>
      <c r="AB363" s="26" t="e">
        <f>IF(P363&gt;0,IF(SUM($N$16:N363)&gt;0,'Program 2'!Loan_Amount-SUM($N$16:N363),'Program 2'!Loan_Amount),0)</f>
        <v>#VALUE!</v>
      </c>
      <c r="AC363" s="37" t="e">
        <f>AB363*('Step 2 Program Parameters'!$C$3/12)</f>
        <v>#VALUE!</v>
      </c>
      <c r="AD363" s="26"/>
      <c r="AE363" s="1" t="e">
        <f>'Step 2 Program Parameters'!$C$35*'Program 2'!Z363</f>
        <v>#VALUE!</v>
      </c>
    </row>
    <row r="364" spans="1:31" x14ac:dyDescent="0.2">
      <c r="A364" s="27" t="str">
        <f>IF(Values_Entered,A363+1,"")</f>
        <v/>
      </c>
      <c r="B364" s="28" t="str">
        <f t="shared" si="110"/>
        <v/>
      </c>
      <c r="C364" s="29" t="str">
        <f t="shared" si="100"/>
        <v/>
      </c>
      <c r="D364" s="29" t="str">
        <f t="shared" si="118"/>
        <v/>
      </c>
      <c r="E364" s="29" t="str">
        <f t="shared" si="111"/>
        <v/>
      </c>
      <c r="F364" s="29" t="str">
        <f t="shared" si="101"/>
        <v/>
      </c>
      <c r="G364" s="29" t="str">
        <f>IF(Pay_Num&lt;&gt;"",IF('Program 2'!Pay_Num&lt;=$J$2,0,Total_Pay-Int),"")</f>
        <v/>
      </c>
      <c r="H364" s="29" t="str">
        <f t="shared" si="119"/>
        <v/>
      </c>
      <c r="I364" s="29" t="str">
        <f t="shared" si="102"/>
        <v/>
      </c>
      <c r="J364" s="30" t="e">
        <f>IF('Program 2'!Beg_Bal&gt;0,E364*($G$3/($G$3+$G$5)),0)</f>
        <v>#VALUE!</v>
      </c>
      <c r="K364" s="30" t="e">
        <f>IF('Program 2'!Beg_Bal&gt;0,E364*($G$5/($G$5+$G$3)),0)</f>
        <v>#VALUE!</v>
      </c>
      <c r="L364" s="30" t="e">
        <f>IF(C364&lt;0,C364*0,IF($M$5&lt;1,(($M$5/12)*'Program 2'!C364),$M$5))</f>
        <v>#VALUE!</v>
      </c>
      <c r="M364" s="26"/>
      <c r="N364" s="26"/>
      <c r="O364" s="38">
        <f t="shared" si="112"/>
        <v>0</v>
      </c>
      <c r="P364" s="26" t="e">
        <f t="shared" si="113"/>
        <v>#VALUE!</v>
      </c>
      <c r="Q364" s="26" t="e">
        <f t="shared" si="103"/>
        <v>#VALUE!</v>
      </c>
      <c r="R364" s="31" t="e">
        <f t="shared" si="114"/>
        <v>#VALUE!</v>
      </c>
      <c r="S364" s="31" t="e">
        <f t="shared" si="115"/>
        <v>#VALUE!</v>
      </c>
      <c r="T364" s="31" t="e">
        <f t="shared" si="116"/>
        <v>#VALUE!</v>
      </c>
      <c r="U364" s="31" t="e">
        <f t="shared" si="117"/>
        <v>#VALUE!</v>
      </c>
      <c r="V364" s="26" t="e">
        <f t="shared" si="104"/>
        <v>#VALUE!</v>
      </c>
      <c r="W364" s="26" t="e">
        <f t="shared" si="105"/>
        <v>#VALUE!</v>
      </c>
      <c r="X364" s="26" t="e">
        <f t="shared" si="106"/>
        <v>#VALUE!</v>
      </c>
      <c r="Y364" s="26" t="e">
        <f t="shared" si="107"/>
        <v>#VALUE!</v>
      </c>
      <c r="Z364" s="26" t="e">
        <f t="shared" si="108"/>
        <v>#VALUE!</v>
      </c>
      <c r="AA364" s="26" t="e">
        <f t="shared" si="109"/>
        <v>#VALUE!</v>
      </c>
      <c r="AB364" s="26" t="e">
        <f>IF(P364&gt;0,IF(SUM($N$16:N364)&gt;0,'Program 2'!Loan_Amount-SUM($N$16:N364),'Program 2'!Loan_Amount),0)</f>
        <v>#VALUE!</v>
      </c>
      <c r="AC364" s="37" t="e">
        <f>AB364*('Step 2 Program Parameters'!$C$3/12)</f>
        <v>#VALUE!</v>
      </c>
      <c r="AD364" s="26"/>
    </row>
    <row r="365" spans="1:31" x14ac:dyDescent="0.2">
      <c r="A365" s="27" t="str">
        <f>IF(Values_Entered,A364+1,"")</f>
        <v/>
      </c>
      <c r="B365" s="28" t="str">
        <f t="shared" si="110"/>
        <v/>
      </c>
      <c r="C365" s="29" t="str">
        <f t="shared" si="100"/>
        <v/>
      </c>
      <c r="D365" s="29" t="str">
        <f t="shared" si="118"/>
        <v/>
      </c>
      <c r="E365" s="29" t="str">
        <f t="shared" si="111"/>
        <v/>
      </c>
      <c r="F365" s="29" t="str">
        <f t="shared" si="101"/>
        <v/>
      </c>
      <c r="G365" s="29" t="str">
        <f>IF(Pay_Num&lt;&gt;"",IF('Program 2'!Pay_Num&lt;=$J$2,0,Total_Pay-Int),"")</f>
        <v/>
      </c>
      <c r="H365" s="29" t="str">
        <f t="shared" si="119"/>
        <v/>
      </c>
      <c r="I365" s="29" t="str">
        <f t="shared" si="102"/>
        <v/>
      </c>
      <c r="J365" s="30" t="e">
        <f>IF('Program 2'!Beg_Bal&gt;0,E365*($G$3/($G$3+$G$5)),0)</f>
        <v>#VALUE!</v>
      </c>
      <c r="K365" s="30" t="e">
        <f>IF('Program 2'!Beg_Bal&gt;0,E365*($G$5/($G$5+$G$3)),0)</f>
        <v>#VALUE!</v>
      </c>
      <c r="L365" s="30" t="e">
        <f>IF(C365&lt;0,C365*0,IF($M$5&lt;1,(($M$5/12)*'Program 2'!C365),$M$5))</f>
        <v>#VALUE!</v>
      </c>
      <c r="M365" s="26"/>
      <c r="N365" s="26"/>
      <c r="O365" s="38">
        <f t="shared" si="112"/>
        <v>0</v>
      </c>
      <c r="P365" s="26" t="e">
        <f t="shared" si="113"/>
        <v>#VALUE!</v>
      </c>
      <c r="Q365" s="26" t="e">
        <f t="shared" si="103"/>
        <v>#VALUE!</v>
      </c>
      <c r="R365" s="31" t="e">
        <f t="shared" si="114"/>
        <v>#VALUE!</v>
      </c>
      <c r="S365" s="31" t="e">
        <f t="shared" si="115"/>
        <v>#VALUE!</v>
      </c>
      <c r="T365" s="31" t="e">
        <f t="shared" si="116"/>
        <v>#VALUE!</v>
      </c>
      <c r="U365" s="31" t="e">
        <f t="shared" si="117"/>
        <v>#VALUE!</v>
      </c>
      <c r="V365" s="26" t="e">
        <f t="shared" si="104"/>
        <v>#VALUE!</v>
      </c>
      <c r="W365" s="26" t="e">
        <f t="shared" si="105"/>
        <v>#VALUE!</v>
      </c>
      <c r="X365" s="26" t="e">
        <f t="shared" si="106"/>
        <v>#VALUE!</v>
      </c>
      <c r="Y365" s="26" t="e">
        <f t="shared" si="107"/>
        <v>#VALUE!</v>
      </c>
      <c r="Z365" s="26" t="e">
        <f t="shared" si="108"/>
        <v>#VALUE!</v>
      </c>
      <c r="AA365" s="26" t="e">
        <f t="shared" si="109"/>
        <v>#VALUE!</v>
      </c>
      <c r="AB365" s="26" t="e">
        <f>IF(P365&gt;0,IF(SUM($N$16:N365)&gt;0,'Program 2'!Loan_Amount-SUM($N$16:N365),'Program 2'!Loan_Amount),0)</f>
        <v>#VALUE!</v>
      </c>
      <c r="AC365" s="37" t="e">
        <f>AB365*('Step 2 Program Parameters'!$C$3/12)</f>
        <v>#VALUE!</v>
      </c>
      <c r="AD365" s="26"/>
      <c r="AE365" s="26"/>
    </row>
    <row r="366" spans="1:31" x14ac:dyDescent="0.2">
      <c r="A366" s="27" t="str">
        <f>IF(Values_Entered,A365+1,"")</f>
        <v/>
      </c>
      <c r="B366" s="28" t="str">
        <f t="shared" si="110"/>
        <v/>
      </c>
      <c r="C366" s="29" t="str">
        <f t="shared" si="100"/>
        <v/>
      </c>
      <c r="D366" s="29" t="str">
        <f t="shared" si="118"/>
        <v/>
      </c>
      <c r="E366" s="29" t="str">
        <f t="shared" si="111"/>
        <v/>
      </c>
      <c r="F366" s="29" t="str">
        <f t="shared" si="101"/>
        <v/>
      </c>
      <c r="G366" s="29" t="str">
        <f>IF(Pay_Num&lt;&gt;"",IF('Program 2'!Pay_Num&lt;=$J$2,0,Total_Pay-Int),"")</f>
        <v/>
      </c>
      <c r="H366" s="29" t="str">
        <f t="shared" si="119"/>
        <v/>
      </c>
      <c r="I366" s="29" t="str">
        <f t="shared" si="102"/>
        <v/>
      </c>
      <c r="J366" s="30" t="e">
        <f>IF('Program 2'!Beg_Bal&gt;0,E366*($G$3/($G$3+$G$5)),0)</f>
        <v>#VALUE!</v>
      </c>
      <c r="K366" s="30" t="e">
        <f>IF('Program 2'!Beg_Bal&gt;0,E366*($G$5/($G$5+$G$3)),0)</f>
        <v>#VALUE!</v>
      </c>
      <c r="L366" s="30" t="e">
        <f>IF(C366&lt;0,C366*0,IF($M$5&lt;1,(($M$5/12)*'Program 2'!C366),$M$5))</f>
        <v>#VALUE!</v>
      </c>
      <c r="M366" s="26"/>
      <c r="N366" s="26"/>
      <c r="O366" s="38">
        <f t="shared" si="112"/>
        <v>0</v>
      </c>
      <c r="P366" s="26" t="e">
        <f t="shared" si="113"/>
        <v>#VALUE!</v>
      </c>
      <c r="Q366" s="26" t="e">
        <f t="shared" si="103"/>
        <v>#VALUE!</v>
      </c>
      <c r="R366" s="31" t="e">
        <f t="shared" si="114"/>
        <v>#VALUE!</v>
      </c>
      <c r="S366" s="31" t="e">
        <f t="shared" si="115"/>
        <v>#VALUE!</v>
      </c>
      <c r="T366" s="31" t="e">
        <f t="shared" si="116"/>
        <v>#VALUE!</v>
      </c>
      <c r="U366" s="31" t="e">
        <f t="shared" si="117"/>
        <v>#VALUE!</v>
      </c>
      <c r="V366" s="26" t="e">
        <f t="shared" si="104"/>
        <v>#VALUE!</v>
      </c>
      <c r="W366" s="26" t="e">
        <f t="shared" si="105"/>
        <v>#VALUE!</v>
      </c>
      <c r="X366" s="26" t="e">
        <f t="shared" si="106"/>
        <v>#VALUE!</v>
      </c>
      <c r="Y366" s="26" t="e">
        <f t="shared" si="107"/>
        <v>#VALUE!</v>
      </c>
      <c r="Z366" s="26" t="e">
        <f t="shared" si="108"/>
        <v>#VALUE!</v>
      </c>
      <c r="AA366" s="26" t="e">
        <f t="shared" si="109"/>
        <v>#VALUE!</v>
      </c>
      <c r="AB366" s="26" t="e">
        <f>IF(P366&gt;0,IF(SUM($N$16:N366)&gt;0,'Program 2'!Loan_Amount-SUM($N$16:N366),'Program 2'!Loan_Amount),0)</f>
        <v>#VALUE!</v>
      </c>
      <c r="AC366" s="37" t="e">
        <f>AB366*('Step 2 Program Parameters'!$C$3/12)</f>
        <v>#VALUE!</v>
      </c>
      <c r="AD366" s="26"/>
      <c r="AE366" s="26"/>
    </row>
    <row r="367" spans="1:31" x14ac:dyDescent="0.2">
      <c r="A367" s="27" t="str">
        <f>IF(Values_Entered,A366+1,"")</f>
        <v/>
      </c>
      <c r="B367" s="28" t="str">
        <f t="shared" si="110"/>
        <v/>
      </c>
      <c r="C367" s="29" t="str">
        <f t="shared" si="100"/>
        <v/>
      </c>
      <c r="D367" s="29" t="str">
        <f t="shared" si="118"/>
        <v/>
      </c>
      <c r="E367" s="29" t="str">
        <f t="shared" si="111"/>
        <v/>
      </c>
      <c r="F367" s="29" t="str">
        <f t="shared" si="101"/>
        <v/>
      </c>
      <c r="G367" s="29" t="str">
        <f>IF(Pay_Num&lt;&gt;"",IF('Program 2'!Pay_Num&lt;=$J$2,0,Total_Pay-Int),"")</f>
        <v/>
      </c>
      <c r="H367" s="29" t="str">
        <f t="shared" si="119"/>
        <v/>
      </c>
      <c r="I367" s="29" t="str">
        <f t="shared" si="102"/>
        <v/>
      </c>
      <c r="J367" s="30" t="e">
        <f>IF('Program 2'!Beg_Bal&gt;0,E367*($G$3/($G$3+$G$5)),0)</f>
        <v>#VALUE!</v>
      </c>
      <c r="K367" s="30" t="e">
        <f>IF('Program 2'!Beg_Bal&gt;0,E367*($G$5/($G$5+$G$3)),0)</f>
        <v>#VALUE!</v>
      </c>
      <c r="L367" s="30" t="e">
        <f>IF(C367&lt;0,C367*0,IF($M$5&lt;1,(($M$5/12)*'Program 2'!C367),$M$5))</f>
        <v>#VALUE!</v>
      </c>
      <c r="M367" s="26"/>
      <c r="N367" s="26"/>
      <c r="O367" s="38">
        <f t="shared" si="112"/>
        <v>0</v>
      </c>
      <c r="P367" s="26" t="e">
        <f t="shared" si="113"/>
        <v>#VALUE!</v>
      </c>
      <c r="Q367" s="26" t="e">
        <f t="shared" si="103"/>
        <v>#VALUE!</v>
      </c>
      <c r="R367" s="31" t="e">
        <f t="shared" si="114"/>
        <v>#VALUE!</v>
      </c>
      <c r="S367" s="31" t="e">
        <f t="shared" si="115"/>
        <v>#VALUE!</v>
      </c>
      <c r="T367" s="31" t="e">
        <f t="shared" si="116"/>
        <v>#VALUE!</v>
      </c>
      <c r="U367" s="31" t="e">
        <f t="shared" si="117"/>
        <v>#VALUE!</v>
      </c>
      <c r="V367" s="26" t="e">
        <f t="shared" si="104"/>
        <v>#VALUE!</v>
      </c>
      <c r="W367" s="26" t="e">
        <f t="shared" si="105"/>
        <v>#VALUE!</v>
      </c>
      <c r="X367" s="26" t="e">
        <f t="shared" si="106"/>
        <v>#VALUE!</v>
      </c>
      <c r="Y367" s="26" t="e">
        <f t="shared" si="107"/>
        <v>#VALUE!</v>
      </c>
      <c r="Z367" s="26" t="e">
        <f t="shared" si="108"/>
        <v>#VALUE!</v>
      </c>
      <c r="AA367" s="26" t="e">
        <f t="shared" si="109"/>
        <v>#VALUE!</v>
      </c>
      <c r="AB367" s="26" t="e">
        <f>IF(P367&gt;0,IF(SUM($N$16:N367)&gt;0,'Program 2'!Loan_Amount-SUM($N$16:N367),'Program 2'!Loan_Amount),0)</f>
        <v>#VALUE!</v>
      </c>
      <c r="AC367" s="37" t="e">
        <f>AB367*('Step 2 Program Parameters'!$C$3/12)</f>
        <v>#VALUE!</v>
      </c>
      <c r="AD367" s="26"/>
      <c r="AE367" s="26"/>
    </row>
    <row r="368" spans="1:31" x14ac:dyDescent="0.2">
      <c r="A368" s="27" t="str">
        <f>IF(Values_Entered,A367+1,"")</f>
        <v/>
      </c>
      <c r="B368" s="28" t="str">
        <f t="shared" si="110"/>
        <v/>
      </c>
      <c r="C368" s="29" t="str">
        <f t="shared" si="100"/>
        <v/>
      </c>
      <c r="D368" s="29" t="str">
        <f t="shared" si="118"/>
        <v/>
      </c>
      <c r="E368" s="29" t="str">
        <f t="shared" si="111"/>
        <v/>
      </c>
      <c r="F368" s="29" t="str">
        <f t="shared" si="101"/>
        <v/>
      </c>
      <c r="G368" s="29" t="str">
        <f>IF(Pay_Num&lt;&gt;"",IF('Program 2'!Pay_Num&lt;=$J$2,0,Total_Pay-Int),"")</f>
        <v/>
      </c>
      <c r="H368" s="29" t="str">
        <f t="shared" si="119"/>
        <v/>
      </c>
      <c r="I368" s="29" t="str">
        <f t="shared" si="102"/>
        <v/>
      </c>
      <c r="J368" s="30" t="e">
        <f>IF('Program 2'!Beg_Bal&gt;0,E368*($G$3/($G$3+$G$5)),0)</f>
        <v>#VALUE!</v>
      </c>
      <c r="K368" s="30" t="e">
        <f>IF('Program 2'!Beg_Bal&gt;0,E368*($G$5/($G$5+$G$3)),0)</f>
        <v>#VALUE!</v>
      </c>
      <c r="L368" s="30" t="e">
        <f>IF(C368&lt;0,C368*0,IF($M$5&lt;1,(($M$5/12)*'Program 2'!C368),$M$5))</f>
        <v>#VALUE!</v>
      </c>
      <c r="M368" s="26"/>
      <c r="N368" s="26"/>
      <c r="O368" s="38">
        <f t="shared" si="112"/>
        <v>0</v>
      </c>
      <c r="P368" s="26" t="e">
        <f t="shared" si="113"/>
        <v>#VALUE!</v>
      </c>
      <c r="Q368" s="26" t="e">
        <f t="shared" si="103"/>
        <v>#VALUE!</v>
      </c>
      <c r="R368" s="31" t="e">
        <f t="shared" si="114"/>
        <v>#VALUE!</v>
      </c>
      <c r="S368" s="31" t="e">
        <f t="shared" si="115"/>
        <v>#VALUE!</v>
      </c>
      <c r="T368" s="31" t="e">
        <f t="shared" si="116"/>
        <v>#VALUE!</v>
      </c>
      <c r="U368" s="31" t="e">
        <f t="shared" si="117"/>
        <v>#VALUE!</v>
      </c>
      <c r="V368" s="26" t="e">
        <f t="shared" si="104"/>
        <v>#VALUE!</v>
      </c>
      <c r="W368" s="26" t="e">
        <f t="shared" si="105"/>
        <v>#VALUE!</v>
      </c>
      <c r="X368" s="26" t="e">
        <f t="shared" si="106"/>
        <v>#VALUE!</v>
      </c>
      <c r="Y368" s="26" t="e">
        <f t="shared" si="107"/>
        <v>#VALUE!</v>
      </c>
      <c r="Z368" s="26" t="e">
        <f t="shared" si="108"/>
        <v>#VALUE!</v>
      </c>
      <c r="AA368" s="26" t="e">
        <f t="shared" si="109"/>
        <v>#VALUE!</v>
      </c>
      <c r="AB368" s="26" t="e">
        <f>IF(P368&gt;0,IF(SUM($N$16:N368)&gt;0,'Program 2'!Loan_Amount-SUM($N$16:N368),'Program 2'!Loan_Amount),0)</f>
        <v>#VALUE!</v>
      </c>
      <c r="AC368" s="37" t="e">
        <f>AB368*('Step 2 Program Parameters'!$C$3/12)</f>
        <v>#VALUE!</v>
      </c>
      <c r="AD368" s="26"/>
      <c r="AE368" s="26"/>
    </row>
    <row r="369" spans="1:31" x14ac:dyDescent="0.2">
      <c r="A369" s="27" t="str">
        <f>IF(Values_Entered,A368+1,"")</f>
        <v/>
      </c>
      <c r="B369" s="28" t="str">
        <f t="shared" si="110"/>
        <v/>
      </c>
      <c r="C369" s="29" t="str">
        <f t="shared" si="100"/>
        <v/>
      </c>
      <c r="D369" s="29" t="str">
        <f t="shared" si="118"/>
        <v/>
      </c>
      <c r="E369" s="29" t="str">
        <f t="shared" si="111"/>
        <v/>
      </c>
      <c r="F369" s="29" t="str">
        <f t="shared" si="101"/>
        <v/>
      </c>
      <c r="G369" s="29" t="str">
        <f>IF(Pay_Num&lt;&gt;"",IF('Program 2'!Pay_Num&lt;=$J$2,0,Total_Pay-Int),"")</f>
        <v/>
      </c>
      <c r="H369" s="29" t="str">
        <f t="shared" si="119"/>
        <v/>
      </c>
      <c r="I369" s="29" t="str">
        <f t="shared" si="102"/>
        <v/>
      </c>
      <c r="J369" s="30" t="e">
        <f>IF('Program 2'!Beg_Bal&gt;0,E369*($G$3/($G$3+$G$5)),0)</f>
        <v>#VALUE!</v>
      </c>
      <c r="K369" s="30" t="e">
        <f>IF('Program 2'!Beg_Bal&gt;0,E369*($G$5/($G$5+$G$3)),0)</f>
        <v>#VALUE!</v>
      </c>
      <c r="L369" s="30" t="e">
        <f>IF(C369&lt;0,C369*0,IF($M$5&lt;1,(($M$5/12)*'Program 2'!C369),$M$5))</f>
        <v>#VALUE!</v>
      </c>
      <c r="M369" s="26"/>
      <c r="N369" s="26"/>
      <c r="O369" s="38">
        <f t="shared" si="112"/>
        <v>0</v>
      </c>
      <c r="P369" s="26" t="e">
        <f t="shared" si="113"/>
        <v>#VALUE!</v>
      </c>
      <c r="Q369" s="26" t="e">
        <f t="shared" si="103"/>
        <v>#VALUE!</v>
      </c>
      <c r="R369" s="31" t="e">
        <f t="shared" si="114"/>
        <v>#VALUE!</v>
      </c>
      <c r="S369" s="31" t="e">
        <f t="shared" si="115"/>
        <v>#VALUE!</v>
      </c>
      <c r="T369" s="31" t="e">
        <f t="shared" si="116"/>
        <v>#VALUE!</v>
      </c>
      <c r="U369" s="31" t="e">
        <f t="shared" si="117"/>
        <v>#VALUE!</v>
      </c>
      <c r="V369" s="26" t="e">
        <f t="shared" si="104"/>
        <v>#VALUE!</v>
      </c>
      <c r="W369" s="26" t="e">
        <f t="shared" si="105"/>
        <v>#VALUE!</v>
      </c>
      <c r="X369" s="26" t="e">
        <f t="shared" si="106"/>
        <v>#VALUE!</v>
      </c>
      <c r="Y369" s="26" t="e">
        <f t="shared" si="107"/>
        <v>#VALUE!</v>
      </c>
      <c r="Z369" s="26" t="e">
        <f t="shared" si="108"/>
        <v>#VALUE!</v>
      </c>
      <c r="AA369" s="26" t="e">
        <f t="shared" si="109"/>
        <v>#VALUE!</v>
      </c>
      <c r="AB369" s="26" t="e">
        <f>IF(P369&gt;0,IF(SUM($N$16:N369)&gt;0,'Program 2'!Loan_Amount-SUM($N$16:N369),'Program 2'!Loan_Amount),0)</f>
        <v>#VALUE!</v>
      </c>
      <c r="AC369" s="37" t="e">
        <f>AB369*('Step 2 Program Parameters'!$C$3/12)</f>
        <v>#VALUE!</v>
      </c>
      <c r="AD369" s="26"/>
      <c r="AE369" s="26"/>
    </row>
    <row r="370" spans="1:31" x14ac:dyDescent="0.2">
      <c r="A370" s="27" t="str">
        <f>IF(Values_Entered,A369+1,"")</f>
        <v/>
      </c>
      <c r="B370" s="28" t="str">
        <f t="shared" si="110"/>
        <v/>
      </c>
      <c r="C370" s="29" t="str">
        <f t="shared" si="100"/>
        <v/>
      </c>
      <c r="D370" s="29" t="str">
        <f t="shared" si="118"/>
        <v/>
      </c>
      <c r="E370" s="29" t="str">
        <f t="shared" si="111"/>
        <v/>
      </c>
      <c r="F370" s="29" t="str">
        <f t="shared" si="101"/>
        <v/>
      </c>
      <c r="G370" s="29" t="str">
        <f>IF(Pay_Num&lt;&gt;"",IF('Program 2'!Pay_Num&lt;=$J$2,0,Total_Pay-Int),"")</f>
        <v/>
      </c>
      <c r="H370" s="29" t="str">
        <f t="shared" si="119"/>
        <v/>
      </c>
      <c r="I370" s="29" t="str">
        <f t="shared" si="102"/>
        <v/>
      </c>
      <c r="J370" s="30" t="e">
        <f>IF('Program 2'!Beg_Bal&gt;0,E370*($G$3/($G$3+$G$5)),0)</f>
        <v>#VALUE!</v>
      </c>
      <c r="K370" s="30" t="e">
        <f>IF('Program 2'!Beg_Bal&gt;0,E370*($G$5/($G$5+$G$3)),0)</f>
        <v>#VALUE!</v>
      </c>
      <c r="L370" s="30" t="e">
        <f>IF(C370&lt;0,C370*0,IF($M$5&lt;1,(($M$5/12)*'Program 2'!C370),$M$5))</f>
        <v>#VALUE!</v>
      </c>
      <c r="M370" s="26"/>
      <c r="N370" s="26"/>
      <c r="O370" s="38">
        <f t="shared" si="112"/>
        <v>0</v>
      </c>
      <c r="P370" s="26" t="e">
        <f t="shared" si="113"/>
        <v>#VALUE!</v>
      </c>
      <c r="Q370" s="26" t="e">
        <f t="shared" si="103"/>
        <v>#VALUE!</v>
      </c>
      <c r="R370" s="31" t="e">
        <f t="shared" si="114"/>
        <v>#VALUE!</v>
      </c>
      <c r="S370" s="31" t="e">
        <f t="shared" si="115"/>
        <v>#VALUE!</v>
      </c>
      <c r="T370" s="31" t="e">
        <f t="shared" si="116"/>
        <v>#VALUE!</v>
      </c>
      <c r="U370" s="31" t="e">
        <f t="shared" si="117"/>
        <v>#VALUE!</v>
      </c>
      <c r="V370" s="26" t="e">
        <f t="shared" si="104"/>
        <v>#VALUE!</v>
      </c>
      <c r="W370" s="26" t="e">
        <f t="shared" si="105"/>
        <v>#VALUE!</v>
      </c>
      <c r="X370" s="26" t="e">
        <f t="shared" si="106"/>
        <v>#VALUE!</v>
      </c>
      <c r="Y370" s="26" t="e">
        <f t="shared" si="107"/>
        <v>#VALUE!</v>
      </c>
      <c r="Z370" s="26" t="e">
        <f t="shared" si="108"/>
        <v>#VALUE!</v>
      </c>
      <c r="AA370" s="26" t="e">
        <f t="shared" si="109"/>
        <v>#VALUE!</v>
      </c>
      <c r="AB370" s="26" t="e">
        <f>IF(P370&gt;0,IF(SUM($N$16:N370)&gt;0,'Program 2'!Loan_Amount-SUM($N$16:N370),'Program 2'!Loan_Amount),0)</f>
        <v>#VALUE!</v>
      </c>
      <c r="AC370" s="37" t="e">
        <f>AB370*('Step 2 Program Parameters'!$C$3/12)</f>
        <v>#VALUE!</v>
      </c>
      <c r="AD370" s="26"/>
    </row>
    <row r="371" spans="1:31" x14ac:dyDescent="0.2">
      <c r="A371" s="27" t="str">
        <f>IF(Values_Entered,A370+1,"")</f>
        <v/>
      </c>
      <c r="B371" s="28" t="str">
        <f t="shared" si="110"/>
        <v/>
      </c>
      <c r="C371" s="29" t="str">
        <f t="shared" si="100"/>
        <v/>
      </c>
      <c r="D371" s="29" t="str">
        <f t="shared" si="118"/>
        <v/>
      </c>
      <c r="E371" s="29" t="str">
        <f t="shared" si="111"/>
        <v/>
      </c>
      <c r="F371" s="29" t="str">
        <f t="shared" si="101"/>
        <v/>
      </c>
      <c r="G371" s="29" t="str">
        <f>IF(Pay_Num&lt;&gt;"",IF('Program 2'!Pay_Num&lt;=$J$2,0,Total_Pay-Int),"")</f>
        <v/>
      </c>
      <c r="H371" s="29" t="str">
        <f t="shared" si="119"/>
        <v/>
      </c>
      <c r="I371" s="29" t="str">
        <f t="shared" si="102"/>
        <v/>
      </c>
      <c r="J371" s="30" t="e">
        <f>IF('Program 2'!Beg_Bal&gt;0,E371*($G$3/($G$3+$G$5)),0)</f>
        <v>#VALUE!</v>
      </c>
      <c r="K371" s="30" t="e">
        <f>IF('Program 2'!Beg_Bal&gt;0,E371*($G$5/($G$5+$G$3)),0)</f>
        <v>#VALUE!</v>
      </c>
      <c r="L371" s="30" t="e">
        <f>IF(C371&lt;0,C371*0,IF($M$5&lt;1,(($M$5/12)*'Program 2'!C371),$M$5))</f>
        <v>#VALUE!</v>
      </c>
      <c r="M371" s="26"/>
      <c r="N371" s="26"/>
      <c r="O371" s="38">
        <f t="shared" si="112"/>
        <v>0</v>
      </c>
      <c r="P371" s="26" t="e">
        <f t="shared" si="113"/>
        <v>#VALUE!</v>
      </c>
      <c r="Q371" s="26" t="e">
        <f t="shared" si="103"/>
        <v>#VALUE!</v>
      </c>
      <c r="R371" s="31" t="e">
        <f t="shared" si="114"/>
        <v>#VALUE!</v>
      </c>
      <c r="S371" s="31" t="e">
        <f t="shared" si="115"/>
        <v>#VALUE!</v>
      </c>
      <c r="T371" s="31" t="e">
        <f t="shared" si="116"/>
        <v>#VALUE!</v>
      </c>
      <c r="U371" s="31" t="e">
        <f t="shared" si="117"/>
        <v>#VALUE!</v>
      </c>
      <c r="V371" s="26" t="e">
        <f t="shared" si="104"/>
        <v>#VALUE!</v>
      </c>
      <c r="W371" s="26" t="e">
        <f t="shared" si="105"/>
        <v>#VALUE!</v>
      </c>
      <c r="X371" s="26" t="e">
        <f t="shared" si="106"/>
        <v>#VALUE!</v>
      </c>
      <c r="Y371" s="26" t="e">
        <f t="shared" si="107"/>
        <v>#VALUE!</v>
      </c>
      <c r="Z371" s="26" t="e">
        <f t="shared" si="108"/>
        <v>#VALUE!</v>
      </c>
      <c r="AA371" s="26" t="e">
        <f t="shared" si="109"/>
        <v>#VALUE!</v>
      </c>
      <c r="AB371" s="26" t="e">
        <f>IF(P371&gt;0,IF(SUM($N$16:N371)&gt;0,'Program 2'!Loan_Amount-SUM($N$16:N371),'Program 2'!Loan_Amount),0)</f>
        <v>#VALUE!</v>
      </c>
      <c r="AC371" s="37" t="e">
        <f>AB371*('Step 2 Program Parameters'!$C$3/12)</f>
        <v>#VALUE!</v>
      </c>
      <c r="AD371" s="26"/>
    </row>
    <row r="372" spans="1:31" x14ac:dyDescent="0.2">
      <c r="A372" s="27" t="str">
        <f>IF(Values_Entered,A371+1,"")</f>
        <v/>
      </c>
      <c r="B372" s="28" t="str">
        <f t="shared" si="110"/>
        <v/>
      </c>
      <c r="C372" s="29" t="str">
        <f t="shared" si="100"/>
        <v/>
      </c>
      <c r="D372" s="29" t="str">
        <f t="shared" si="118"/>
        <v/>
      </c>
      <c r="E372" s="29" t="str">
        <f t="shared" si="111"/>
        <v/>
      </c>
      <c r="F372" s="29" t="str">
        <f t="shared" si="101"/>
        <v/>
      </c>
      <c r="G372" s="29" t="str">
        <f>IF(Pay_Num&lt;&gt;"",IF('Program 2'!Pay_Num&lt;=$J$2,0,Total_Pay-Int),"")</f>
        <v/>
      </c>
      <c r="H372" s="29" t="str">
        <f t="shared" si="119"/>
        <v/>
      </c>
      <c r="I372" s="29" t="str">
        <f t="shared" si="102"/>
        <v/>
      </c>
      <c r="J372" s="30" t="e">
        <f>IF('Program 2'!Beg_Bal&gt;0,E372*($G$3/($G$3+$G$5)),0)</f>
        <v>#VALUE!</v>
      </c>
      <c r="K372" s="30" t="e">
        <f>IF('Program 2'!Beg_Bal&gt;0,E372*($G$5/($G$5+$G$3)),0)</f>
        <v>#VALUE!</v>
      </c>
      <c r="L372" s="30" t="e">
        <f>IF(C372&lt;0,C372*0,IF($M$5&lt;1,(($M$5/12)*'Program 2'!C372),$M$5))</f>
        <v>#VALUE!</v>
      </c>
      <c r="M372" s="26"/>
      <c r="N372" s="26"/>
      <c r="O372" s="38">
        <f t="shared" si="112"/>
        <v>0</v>
      </c>
      <c r="P372" s="26" t="e">
        <f t="shared" si="113"/>
        <v>#VALUE!</v>
      </c>
      <c r="Q372" s="26" t="e">
        <f t="shared" si="103"/>
        <v>#VALUE!</v>
      </c>
      <c r="R372" s="31" t="e">
        <f t="shared" si="114"/>
        <v>#VALUE!</v>
      </c>
      <c r="S372" s="31" t="e">
        <f t="shared" si="115"/>
        <v>#VALUE!</v>
      </c>
      <c r="T372" s="31" t="e">
        <f t="shared" si="116"/>
        <v>#VALUE!</v>
      </c>
      <c r="U372" s="31" t="e">
        <f t="shared" si="117"/>
        <v>#VALUE!</v>
      </c>
      <c r="V372" s="26" t="e">
        <f t="shared" si="104"/>
        <v>#VALUE!</v>
      </c>
      <c r="W372" s="26" t="e">
        <f t="shared" si="105"/>
        <v>#VALUE!</v>
      </c>
      <c r="X372" s="26" t="e">
        <f t="shared" si="106"/>
        <v>#VALUE!</v>
      </c>
      <c r="Y372" s="26" t="e">
        <f t="shared" si="107"/>
        <v>#VALUE!</v>
      </c>
      <c r="Z372" s="26" t="e">
        <f t="shared" si="108"/>
        <v>#VALUE!</v>
      </c>
      <c r="AA372" s="26" t="e">
        <f t="shared" si="109"/>
        <v>#VALUE!</v>
      </c>
      <c r="AB372" s="26" t="e">
        <f>IF(P372&gt;0,IF(SUM($N$16:N372)&gt;0,'Program 2'!Loan_Amount-SUM($N$16:N372),'Program 2'!Loan_Amount),0)</f>
        <v>#VALUE!</v>
      </c>
      <c r="AC372" s="37" t="e">
        <f>AB372*('Step 2 Program Parameters'!$C$3/12)</f>
        <v>#VALUE!</v>
      </c>
      <c r="AD372" s="26"/>
    </row>
    <row r="373" spans="1:31" x14ac:dyDescent="0.2">
      <c r="A373" s="27" t="str">
        <f>IF(Values_Entered,A372+1,"")</f>
        <v/>
      </c>
      <c r="B373" s="28" t="str">
        <f t="shared" si="110"/>
        <v/>
      </c>
      <c r="C373" s="29" t="str">
        <f t="shared" si="100"/>
        <v/>
      </c>
      <c r="D373" s="29" t="str">
        <f t="shared" si="118"/>
        <v/>
      </c>
      <c r="E373" s="29" t="str">
        <f t="shared" si="111"/>
        <v/>
      </c>
      <c r="F373" s="29" t="str">
        <f t="shared" si="101"/>
        <v/>
      </c>
      <c r="G373" s="29" t="str">
        <f>IF(Pay_Num&lt;&gt;"",IF('Program 2'!Pay_Num&lt;=$J$2,0,Total_Pay-Int),"")</f>
        <v/>
      </c>
      <c r="H373" s="29" t="str">
        <f t="shared" si="119"/>
        <v/>
      </c>
      <c r="I373" s="29" t="str">
        <f t="shared" si="102"/>
        <v/>
      </c>
      <c r="J373" s="30" t="e">
        <f>IF('Program 2'!Beg_Bal&gt;0,E373*($G$3/($G$3+$G$5)),0)</f>
        <v>#VALUE!</v>
      </c>
      <c r="K373" s="30" t="e">
        <f>IF('Program 2'!Beg_Bal&gt;0,E373*($G$5/($G$5+$G$3)),0)</f>
        <v>#VALUE!</v>
      </c>
      <c r="L373" s="30" t="e">
        <f>IF(C373&lt;0,C373*0,IF($M$5&lt;1,(($M$5/12)*'Program 2'!C373),$M$5))</f>
        <v>#VALUE!</v>
      </c>
      <c r="M373" s="26"/>
      <c r="N373" s="26"/>
      <c r="O373" s="38">
        <f t="shared" si="112"/>
        <v>0</v>
      </c>
      <c r="P373" s="26" t="e">
        <f t="shared" si="113"/>
        <v>#VALUE!</v>
      </c>
      <c r="Q373" s="26" t="e">
        <f t="shared" si="103"/>
        <v>#VALUE!</v>
      </c>
      <c r="R373" s="31" t="e">
        <f t="shared" si="114"/>
        <v>#VALUE!</v>
      </c>
      <c r="S373" s="31" t="e">
        <f t="shared" si="115"/>
        <v>#VALUE!</v>
      </c>
      <c r="T373" s="31" t="e">
        <f t="shared" si="116"/>
        <v>#VALUE!</v>
      </c>
      <c r="U373" s="31" t="e">
        <f t="shared" si="117"/>
        <v>#VALUE!</v>
      </c>
      <c r="V373" s="26" t="e">
        <f t="shared" si="104"/>
        <v>#VALUE!</v>
      </c>
      <c r="W373" s="26" t="e">
        <f t="shared" si="105"/>
        <v>#VALUE!</v>
      </c>
      <c r="X373" s="26" t="e">
        <f t="shared" si="106"/>
        <v>#VALUE!</v>
      </c>
      <c r="Y373" s="26" t="e">
        <f t="shared" si="107"/>
        <v>#VALUE!</v>
      </c>
      <c r="Z373" s="26" t="e">
        <f t="shared" si="108"/>
        <v>#VALUE!</v>
      </c>
      <c r="AA373" s="26" t="e">
        <f t="shared" si="109"/>
        <v>#VALUE!</v>
      </c>
      <c r="AB373" s="26" t="e">
        <f>IF(P373&gt;0,IF(SUM($N$16:N373)&gt;0,'Program 2'!Loan_Amount-SUM($N$16:N373),'Program 2'!Loan_Amount),0)</f>
        <v>#VALUE!</v>
      </c>
      <c r="AC373" s="37" t="e">
        <f>AB373*('Step 2 Program Parameters'!$C$3/12)</f>
        <v>#VALUE!</v>
      </c>
      <c r="AD373" s="26"/>
    </row>
    <row r="374" spans="1:31" x14ac:dyDescent="0.2">
      <c r="A374" s="27" t="str">
        <f>IF(Values_Entered,A373+1,"")</f>
        <v/>
      </c>
      <c r="B374" s="28" t="str">
        <f t="shared" si="110"/>
        <v/>
      </c>
      <c r="C374" s="29" t="str">
        <f t="shared" si="100"/>
        <v/>
      </c>
      <c r="D374" s="29" t="str">
        <f t="shared" si="118"/>
        <v/>
      </c>
      <c r="E374" s="29" t="str">
        <f t="shared" si="111"/>
        <v/>
      </c>
      <c r="F374" s="29" t="str">
        <f t="shared" si="101"/>
        <v/>
      </c>
      <c r="G374" s="29" t="str">
        <f>IF(Pay_Num&lt;&gt;"",IF('Program 2'!Pay_Num&lt;=$J$2,0,Total_Pay-Int),"")</f>
        <v/>
      </c>
      <c r="H374" s="29" t="str">
        <f t="shared" si="119"/>
        <v/>
      </c>
      <c r="I374" s="29" t="str">
        <f t="shared" si="102"/>
        <v/>
      </c>
      <c r="J374" s="30" t="e">
        <f>IF('Program 2'!Beg_Bal&gt;0,E374*($G$3/($G$3+$G$5)),0)</f>
        <v>#VALUE!</v>
      </c>
      <c r="K374" s="30" t="e">
        <f>IF('Program 2'!Beg_Bal&gt;0,E374*($G$5/($G$5+$G$3)),0)</f>
        <v>#VALUE!</v>
      </c>
      <c r="L374" s="30" t="e">
        <f>IF(C374&lt;0,C374*0,IF($M$5&lt;1,(($M$5/12)*'Program 2'!C374),$M$5))</f>
        <v>#VALUE!</v>
      </c>
      <c r="M374" s="26"/>
      <c r="N374" s="26"/>
      <c r="O374" s="38">
        <f t="shared" si="112"/>
        <v>0</v>
      </c>
      <c r="P374" s="26" t="e">
        <f t="shared" si="113"/>
        <v>#VALUE!</v>
      </c>
      <c r="Q374" s="26" t="e">
        <f t="shared" si="103"/>
        <v>#VALUE!</v>
      </c>
      <c r="R374" s="31" t="e">
        <f t="shared" si="114"/>
        <v>#VALUE!</v>
      </c>
      <c r="S374" s="31" t="e">
        <f t="shared" si="115"/>
        <v>#VALUE!</v>
      </c>
      <c r="T374" s="31" t="e">
        <f t="shared" si="116"/>
        <v>#VALUE!</v>
      </c>
      <c r="U374" s="31" t="e">
        <f t="shared" si="117"/>
        <v>#VALUE!</v>
      </c>
      <c r="V374" s="26" t="e">
        <f t="shared" si="104"/>
        <v>#VALUE!</v>
      </c>
      <c r="W374" s="26" t="e">
        <f t="shared" si="105"/>
        <v>#VALUE!</v>
      </c>
      <c r="X374" s="26" t="e">
        <f t="shared" si="106"/>
        <v>#VALUE!</v>
      </c>
      <c r="Y374" s="26" t="e">
        <f t="shared" si="107"/>
        <v>#VALUE!</v>
      </c>
      <c r="Z374" s="26" t="e">
        <f t="shared" si="108"/>
        <v>#VALUE!</v>
      </c>
      <c r="AA374" s="26" t="e">
        <f t="shared" si="109"/>
        <v>#VALUE!</v>
      </c>
      <c r="AB374" s="26" t="e">
        <f>IF(P374&gt;0,IF(SUM($N$16:N374)&gt;0,'Program 2'!Loan_Amount-SUM($N$16:N374),'Program 2'!Loan_Amount),0)</f>
        <v>#VALUE!</v>
      </c>
      <c r="AC374" s="37" t="e">
        <f>AB374*('Step 2 Program Parameters'!$C$3/12)</f>
        <v>#VALUE!</v>
      </c>
      <c r="AD374" s="26"/>
    </row>
    <row r="375" spans="1:31" x14ac:dyDescent="0.2">
      <c r="A375" s="27" t="str">
        <f>IF(Values_Entered,A374+1,"")</f>
        <v/>
      </c>
      <c r="B375" s="28" t="str">
        <f t="shared" si="110"/>
        <v/>
      </c>
      <c r="C375" s="29" t="str">
        <f t="shared" si="100"/>
        <v/>
      </c>
      <c r="D375" s="29" t="str">
        <f t="shared" si="118"/>
        <v/>
      </c>
      <c r="E375" s="29" t="str">
        <f t="shared" si="111"/>
        <v/>
      </c>
      <c r="F375" s="29" t="str">
        <f t="shared" si="101"/>
        <v/>
      </c>
      <c r="G375" s="29" t="str">
        <f>IF(Pay_Num&lt;&gt;"",IF('Program 2'!Pay_Num&lt;=$J$2,0,Total_Pay-Int),"")</f>
        <v/>
      </c>
      <c r="H375" s="29" t="str">
        <f t="shared" si="119"/>
        <v/>
      </c>
      <c r="I375" s="29" t="str">
        <f t="shared" si="102"/>
        <v/>
      </c>
      <c r="J375" s="30" t="e">
        <f>IF('Program 2'!Beg_Bal&gt;0,E375*($G$3/($G$3+$G$5)),0)</f>
        <v>#VALUE!</v>
      </c>
      <c r="K375" s="30" t="e">
        <f>IF('Program 2'!Beg_Bal&gt;0,E375*($G$5/($G$5+$G$3)),0)</f>
        <v>#VALUE!</v>
      </c>
      <c r="L375" s="30" t="e">
        <f>IF(C375&lt;0,C375*0,IF($M$5&lt;1,(($M$5/12)*'Program 2'!C375),$M$5))</f>
        <v>#VALUE!</v>
      </c>
      <c r="M375" s="26"/>
      <c r="N375" s="26"/>
      <c r="O375" s="38">
        <f t="shared" si="112"/>
        <v>0</v>
      </c>
      <c r="P375" s="26" t="e">
        <f t="shared" si="113"/>
        <v>#VALUE!</v>
      </c>
      <c r="Q375" s="26" t="e">
        <f t="shared" si="103"/>
        <v>#VALUE!</v>
      </c>
      <c r="R375" s="31" t="e">
        <f t="shared" si="114"/>
        <v>#VALUE!</v>
      </c>
      <c r="S375" s="31" t="e">
        <f t="shared" si="115"/>
        <v>#VALUE!</v>
      </c>
      <c r="T375" s="31" t="e">
        <f t="shared" si="116"/>
        <v>#VALUE!</v>
      </c>
      <c r="U375" s="31" t="e">
        <f t="shared" si="117"/>
        <v>#VALUE!</v>
      </c>
      <c r="V375" s="26" t="e">
        <f t="shared" si="104"/>
        <v>#VALUE!</v>
      </c>
      <c r="W375" s="26" t="e">
        <f t="shared" si="105"/>
        <v>#VALUE!</v>
      </c>
      <c r="X375" s="26" t="e">
        <f t="shared" si="106"/>
        <v>#VALUE!</v>
      </c>
      <c r="Y375" s="26" t="e">
        <f t="shared" si="107"/>
        <v>#VALUE!</v>
      </c>
      <c r="Z375" s="26" t="e">
        <f t="shared" si="108"/>
        <v>#VALUE!</v>
      </c>
      <c r="AA375" s="26" t="e">
        <f t="shared" si="109"/>
        <v>#VALUE!</v>
      </c>
      <c r="AB375" s="26" t="e">
        <f>IF(P375&gt;0,IF(SUM($N$16:N375)&gt;0,'Program 2'!Loan_Amount-SUM($N$16:N375),'Program 2'!Loan_Amount),0)</f>
        <v>#VALUE!</v>
      </c>
      <c r="AC375" s="37" t="e">
        <f>AB375*('Step 2 Program Parameters'!$C$3/12)</f>
        <v>#VALUE!</v>
      </c>
      <c r="AD375" s="26"/>
    </row>
    <row r="376" spans="1:31" x14ac:dyDescent="0.2">
      <c r="A376" s="1"/>
      <c r="B376" s="2"/>
      <c r="C376" s="1"/>
      <c r="D376" s="1"/>
      <c r="E376" s="1"/>
      <c r="F376" s="1"/>
      <c r="G376" s="1"/>
      <c r="H376" s="1"/>
      <c r="I376" s="1"/>
      <c r="AE376" s="1" t="e">
        <f>'Step 2 Program Parameters'!$C$35*'Program 2'!Z375</f>
        <v>#VALUE!</v>
      </c>
    </row>
    <row r="378" spans="1:31" x14ac:dyDescent="0.2">
      <c r="A378" s="1"/>
      <c r="B378" s="2"/>
      <c r="C378" s="1"/>
      <c r="D378" s="1"/>
      <c r="E378" s="1"/>
      <c r="F378" s="1"/>
      <c r="G378" s="1"/>
      <c r="H378" s="1"/>
      <c r="I378" s="1"/>
    </row>
    <row r="379" spans="1:31" x14ac:dyDescent="0.2">
      <c r="A379" s="1"/>
      <c r="B379" s="2"/>
      <c r="C379" s="1"/>
      <c r="D379" s="1"/>
      <c r="E379" s="1"/>
      <c r="F379" s="1"/>
      <c r="G379" s="1"/>
      <c r="H379" s="1"/>
      <c r="I379" s="1"/>
    </row>
    <row r="380" spans="1:31" x14ac:dyDescent="0.2">
      <c r="A380" s="1"/>
      <c r="B380" s="2"/>
      <c r="C380" s="1"/>
      <c r="D380" s="1"/>
      <c r="E380" s="1"/>
      <c r="F380" s="1"/>
      <c r="G380" s="1"/>
      <c r="H380" s="1"/>
      <c r="I380" s="1"/>
    </row>
    <row r="381" spans="1:31" x14ac:dyDescent="0.2">
      <c r="A381" s="1"/>
      <c r="B381" s="2"/>
      <c r="C381" s="1"/>
      <c r="D381" s="1"/>
      <c r="E381" s="1"/>
      <c r="F381" s="1"/>
      <c r="G381" s="1"/>
      <c r="H381" s="1"/>
      <c r="I381" s="1"/>
    </row>
    <row r="382" spans="1:31" x14ac:dyDescent="0.2">
      <c r="A382" s="1"/>
      <c r="B382" s="2"/>
      <c r="C382" s="1"/>
      <c r="D382" s="1"/>
      <c r="E382" s="1"/>
      <c r="F382" s="1"/>
      <c r="G382" s="1"/>
      <c r="H382" s="1"/>
      <c r="I382" s="1"/>
    </row>
    <row r="383" spans="1:31" x14ac:dyDescent="0.2">
      <c r="A383" s="1"/>
      <c r="B383" s="2"/>
      <c r="C383" s="1"/>
      <c r="D383" s="1"/>
      <c r="E383" s="1"/>
      <c r="F383" s="1"/>
      <c r="G383" s="1"/>
      <c r="H383" s="1"/>
      <c r="I383" s="1"/>
    </row>
    <row r="384" spans="1:31" x14ac:dyDescent="0.2">
      <c r="A384" s="1"/>
      <c r="B384" s="2"/>
      <c r="C384" s="1"/>
      <c r="D384" s="1"/>
      <c r="E384" s="1"/>
      <c r="F384" s="1"/>
      <c r="G384" s="1"/>
      <c r="H384" s="1"/>
      <c r="I384" s="1"/>
    </row>
    <row r="385" spans="2:2" s="1" customFormat="1" x14ac:dyDescent="0.2">
      <c r="B385" s="2"/>
    </row>
    <row r="386" spans="2:2" s="1" customFormat="1" x14ac:dyDescent="0.2">
      <c r="B386" s="2"/>
    </row>
    <row r="387" spans="2:2" s="1" customFormat="1" x14ac:dyDescent="0.2">
      <c r="B387" s="2"/>
    </row>
  </sheetData>
  <conditionalFormatting sqref="A16:L375">
    <cfRule type="expression" dxfId="1" priority="1" stopIfTrue="1">
      <formula>IF(ROW(A16)&gt;Last_Row,TRUE, FALSE)</formula>
    </cfRule>
    <cfRule type="expression" dxfId="0" priority="2" stopIfTrue="1">
      <formula>IF(ROW(A16)=Last_Row,TRUE, FALSE)</formula>
    </cfRule>
  </conditionalFormatting>
  <pageMargins left="0.75" right="0.5" top="0.5" bottom="0.5" header="0.5" footer="0.5"/>
  <pageSetup scale="81"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DC157-0569-4F72-9E08-7C188A981B5F}">
  <dimension ref="A4:A6"/>
  <sheetViews>
    <sheetView workbookViewId="0">
      <selection activeCell="J44" sqref="J44"/>
    </sheetView>
  </sheetViews>
  <sheetFormatPr defaultRowHeight="15" x14ac:dyDescent="0.25"/>
  <sheetData>
    <row r="4" spans="1:1" x14ac:dyDescent="0.25">
      <c r="A4" t="s">
        <v>60</v>
      </c>
    </row>
    <row r="5" spans="1:1" x14ac:dyDescent="0.25">
      <c r="A5" t="s">
        <v>61</v>
      </c>
    </row>
    <row r="6" spans="1:1" x14ac:dyDescent="0.25">
      <c r="A6"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41</vt:i4>
      </vt:variant>
    </vt:vector>
  </HeadingPairs>
  <TitlesOfParts>
    <vt:vector size="48" baseType="lpstr">
      <vt:lpstr>Introduction to Tool</vt:lpstr>
      <vt:lpstr>Step 1  Loan Products</vt:lpstr>
      <vt:lpstr>Step 2 Program Parameters</vt:lpstr>
      <vt:lpstr>Step 3 Results</vt:lpstr>
      <vt:lpstr>Program 1</vt:lpstr>
      <vt:lpstr>Program 2</vt:lpstr>
      <vt:lpstr>Lists</vt:lpstr>
      <vt:lpstr>'Program 1'!Beg_Bal</vt:lpstr>
      <vt:lpstr>'Program 2'!Beg_Bal</vt:lpstr>
      <vt:lpstr>'Program 1'!Data</vt:lpstr>
      <vt:lpstr>'Program 2'!Data</vt:lpstr>
      <vt:lpstr>'Program 1'!End_Bal</vt:lpstr>
      <vt:lpstr>'Program 2'!End_Bal</vt:lpstr>
      <vt:lpstr>'Program 1'!Extra_Pay</vt:lpstr>
      <vt:lpstr>'Program 2'!Extra_Pay</vt:lpstr>
      <vt:lpstr>'Program 1'!Full_Print</vt:lpstr>
      <vt:lpstr>'Program 2'!Full_Print</vt:lpstr>
      <vt:lpstr>'Program 1'!Int</vt:lpstr>
      <vt:lpstr>'Program 2'!Int</vt:lpstr>
      <vt:lpstr>'Program 1'!Interest_Rate</vt:lpstr>
      <vt:lpstr>'Program 2'!Interest_Rate</vt:lpstr>
      <vt:lpstr>'Program 1'!Loan_Amount</vt:lpstr>
      <vt:lpstr>'Program 2'!Loan_Amount</vt:lpstr>
      <vt:lpstr>'Program 1'!Loan_Start</vt:lpstr>
      <vt:lpstr>'Program 2'!Loan_Start</vt:lpstr>
      <vt:lpstr>'Program 1'!Loan_Years</vt:lpstr>
      <vt:lpstr>'Program 2'!Loan_Years</vt:lpstr>
      <vt:lpstr>'Program 1'!Pay_Date</vt:lpstr>
      <vt:lpstr>'Program 2'!Pay_Date</vt:lpstr>
      <vt:lpstr>'Program 1'!Pay_Num</vt:lpstr>
      <vt:lpstr>'Program 2'!Pay_Num</vt:lpstr>
      <vt:lpstr>'Program 1'!Princ</vt:lpstr>
      <vt:lpstr>'Program 2'!Princ</vt:lpstr>
      <vt:lpstr>'Program 1'!Print_Titles</vt:lpstr>
      <vt:lpstr>'Program 2'!Print_Titles</vt:lpstr>
      <vt:lpstr>Program_Type</vt:lpstr>
      <vt:lpstr>'Program 1'!Sched_Pay</vt:lpstr>
      <vt:lpstr>'Program 2'!Sched_Pay</vt:lpstr>
      <vt:lpstr>'Program 1'!Scheduled_Extra_Payments</vt:lpstr>
      <vt:lpstr>'Program 2'!Scheduled_Extra_Payments</vt:lpstr>
      <vt:lpstr>'Program 1'!Scheduled_Interest_Rate</vt:lpstr>
      <vt:lpstr>'Program 2'!Scheduled_Interest_Rate</vt:lpstr>
      <vt:lpstr>'Program 1'!Scheduled_Monthly_Payment</vt:lpstr>
      <vt:lpstr>'Program 2'!Scheduled_Monthly_Payment</vt:lpstr>
      <vt:lpstr>'Program 1'!Total_Interest</vt:lpstr>
      <vt:lpstr>'Program 2'!Total_Interest</vt:lpstr>
      <vt:lpstr>'Program 1'!Total_Pay</vt:lpstr>
      <vt:lpstr>'Program 2'!Total_Pay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dc:creator>
  <cp:lastModifiedBy>Brett Simmons</cp:lastModifiedBy>
  <dcterms:created xsi:type="dcterms:W3CDTF">2021-05-31T16:32:20Z</dcterms:created>
  <dcterms:modified xsi:type="dcterms:W3CDTF">2024-07-01T14:30:09Z</dcterms:modified>
</cp:coreProperties>
</file>